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tostradaa4-my.sharepoint.com/personal/mglabek_autostrada-a4_com_pl/Documents/Pulpit/Desktop/WORK/ZAPYTANIA OFERTOWE/2 0 2 6/Wymiana oznakowania pionowego/Zapytanie ofertowe official/"/>
    </mc:Choice>
  </mc:AlternateContent>
  <xr:revisionPtr revIDLastSave="46" documentId="8_{70F0E270-CB0B-49F1-978C-419560061395}" xr6:coauthVersionLast="47" xr6:coauthVersionMax="47" xr10:uidLastSave="{BD97BF14-44CD-4C5C-9FBC-66168D84CB2E}"/>
  <bookViews>
    <workbookView xWindow="-108" yWindow="-108" windowWidth="23256" windowHeight="12456" firstSheet="3" activeTab="3" xr2:uid="{00000000-000D-0000-FFFF-FFFF00000000}"/>
  </bookViews>
  <sheets>
    <sheet name="Jezdnia L" sheetId="19" r:id="rId1"/>
    <sheet name="Jezdnia P" sheetId="18" r:id="rId2"/>
    <sheet name="Parkingi przy PPO" sheetId="11" r:id="rId3"/>
    <sheet name="w. Rudno" sheetId="3" r:id="rId4"/>
    <sheet name="w. Jeleń" sheetId="7" r:id="rId5"/>
    <sheet name="w. Chrzanów" sheetId="4" r:id="rId6"/>
    <sheet name="w. Balin" sheetId="5" r:id="rId7"/>
    <sheet name="w. Byczyna" sheetId="6" r:id="rId8"/>
    <sheet name="w. Brzęczkowice" sheetId="8" r:id="rId9"/>
    <sheet name="w. Mysłowice" sheetId="9" r:id="rId10"/>
  </sheets>
  <definedNames>
    <definedName name="_xlnm._FilterDatabase" localSheetId="0" hidden="1">'Jezdnia L'!$A$2:$N$243</definedName>
    <definedName name="_xlnm._FilterDatabase" localSheetId="1" hidden="1">'Jezdnia P'!$A$2:$N$231</definedName>
    <definedName name="_xlnm._FilterDatabase" localSheetId="2" hidden="1">'Parkingi przy PPO'!$A$2:$H$71</definedName>
    <definedName name="_xlnm._FilterDatabase" localSheetId="6" hidden="1">'w. Balin'!$A$2:$L$76</definedName>
    <definedName name="_xlnm._FilterDatabase" localSheetId="8" hidden="1">'w. Brzęczkowice'!$A$2:$M$87</definedName>
    <definedName name="_xlnm._FilterDatabase" localSheetId="7" hidden="1">'w. Byczyna'!$A$2:$L$49</definedName>
    <definedName name="_xlnm._FilterDatabase" localSheetId="5" hidden="1">'w. Chrzanów'!$A$2:$L$87</definedName>
    <definedName name="_xlnm._FilterDatabase" localSheetId="4" hidden="1">'w. Jeleń'!$A$2:$L$57</definedName>
    <definedName name="_xlnm._FilterDatabase" localSheetId="9" hidden="1">'w. Mysłowice'!$A$2:$M$118</definedName>
    <definedName name="_xlnm._FilterDatabase" localSheetId="3" hidden="1">'w. Rudno'!$A$2:$L$85</definedName>
    <definedName name="_xlnm.Print_Area" localSheetId="0">'Jezdnia L'!$A$2:$N$242</definedName>
    <definedName name="_xlnm.Print_Area" localSheetId="1">'Jezdnia P'!$A$1:$N$232</definedName>
    <definedName name="_xlnm.Print_Area" localSheetId="2">'Parkingi przy PPO'!$A$1:$E$71</definedName>
    <definedName name="_xlnm.Print_Area" localSheetId="6">'w. Balin'!$A$1:$L$76</definedName>
    <definedName name="_xlnm.Print_Area" localSheetId="8">'w. Brzęczkowice'!$A$1:$M$84</definedName>
    <definedName name="_xlnm.Print_Area" localSheetId="7">'w. Byczyna'!$A$1:$L$49</definedName>
    <definedName name="_xlnm.Print_Area" localSheetId="5">'w. Chrzanów'!$A$1:$L$87</definedName>
    <definedName name="_xlnm.Print_Area" localSheetId="4">'w. Jeleń'!$A$1:$L$62</definedName>
    <definedName name="_xlnm.Print_Area" localSheetId="9">'w. Mysłowice'!$A$1:$M$118</definedName>
    <definedName name="_xlnm.Print_Area" localSheetId="3">'w. Rudno'!$A$1:$L$86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2" i="8" l="1"/>
  <c r="K230" i="18"/>
  <c r="K239" i="19"/>
  <c r="F239" i="19" l="1"/>
  <c r="E239" i="19"/>
  <c r="D239" i="19"/>
  <c r="E240" i="19" l="1"/>
  <c r="I106" i="18" l="1"/>
  <c r="D85" i="3" l="1"/>
  <c r="I232" i="19" l="1"/>
  <c r="I228" i="19"/>
  <c r="I222" i="19"/>
  <c r="I214" i="19"/>
  <c r="I205" i="19"/>
  <c r="I202" i="19"/>
  <c r="I201" i="19"/>
  <c r="I200" i="19"/>
  <c r="I198" i="19"/>
  <c r="I194" i="19"/>
  <c r="I191" i="19"/>
  <c r="I188" i="19"/>
  <c r="I184" i="19"/>
  <c r="I161" i="19"/>
  <c r="I148" i="19"/>
  <c r="I137" i="19"/>
  <c r="I136" i="19"/>
  <c r="I135" i="19"/>
  <c r="I129" i="19"/>
  <c r="I124" i="19"/>
  <c r="I122" i="19"/>
  <c r="I121" i="19"/>
  <c r="I120" i="19"/>
  <c r="I119" i="19"/>
  <c r="I111" i="19"/>
  <c r="I104" i="19"/>
  <c r="I103" i="19"/>
  <c r="I102" i="19"/>
  <c r="I96" i="19"/>
  <c r="I94" i="19"/>
  <c r="I92" i="19"/>
  <c r="I88" i="19"/>
  <c r="I82" i="19"/>
  <c r="I81" i="19"/>
  <c r="I78" i="19"/>
  <c r="I77" i="19"/>
  <c r="I67" i="19"/>
  <c r="I61" i="19"/>
  <c r="I57" i="19"/>
  <c r="I53" i="19"/>
  <c r="I47" i="19"/>
  <c r="I41" i="19"/>
  <c r="I23" i="19"/>
  <c r="I22" i="19"/>
  <c r="I21" i="19"/>
  <c r="I17" i="19"/>
  <c r="I5" i="19"/>
  <c r="I229" i="18"/>
  <c r="I228" i="18"/>
  <c r="I216" i="18"/>
  <c r="I211" i="18"/>
  <c r="I210" i="18"/>
  <c r="I208" i="18"/>
  <c r="I207" i="18"/>
  <c r="I203" i="18"/>
  <c r="I202" i="18"/>
  <c r="I195" i="18"/>
  <c r="I190" i="18"/>
  <c r="I184" i="18"/>
  <c r="I179" i="18"/>
  <c r="I175" i="18"/>
  <c r="I173" i="18"/>
  <c r="I169" i="18"/>
  <c r="I163" i="18"/>
  <c r="I156" i="18"/>
  <c r="I153" i="18"/>
  <c r="I151" i="18"/>
  <c r="I146" i="18"/>
  <c r="I141" i="18"/>
  <c r="I136" i="18"/>
  <c r="I135" i="18"/>
  <c r="I130" i="18"/>
  <c r="I125" i="18"/>
  <c r="I124" i="18"/>
  <c r="I123" i="18"/>
  <c r="I122" i="18"/>
  <c r="I109" i="18"/>
  <c r="I103" i="18"/>
  <c r="I102" i="18"/>
  <c r="I98" i="18"/>
  <c r="I90" i="18"/>
  <c r="I85" i="18"/>
  <c r="I84" i="18"/>
  <c r="I77" i="18"/>
  <c r="I61" i="18"/>
  <c r="I53" i="18"/>
  <c r="I50" i="18"/>
  <c r="I49" i="18"/>
  <c r="I46" i="18"/>
  <c r="I44" i="18"/>
  <c r="I35" i="18"/>
  <c r="I32" i="18"/>
  <c r="I31" i="18"/>
  <c r="I30" i="18"/>
  <c r="I22" i="18"/>
  <c r="I17" i="18"/>
  <c r="I12" i="18"/>
  <c r="I6" i="18"/>
  <c r="I4" i="18"/>
  <c r="I239" i="19" l="1"/>
  <c r="C71" i="11"/>
  <c r="C85" i="3" l="1"/>
  <c r="D87" i="4"/>
  <c r="C87" i="4"/>
  <c r="D76" i="5"/>
  <c r="C76" i="5"/>
  <c r="D49" i="6"/>
  <c r="C49" i="6"/>
  <c r="D57" i="7"/>
  <c r="C57" i="7"/>
  <c r="D117" i="9" l="1"/>
  <c r="H6" i="9"/>
  <c r="H9" i="9"/>
  <c r="H37" i="9"/>
  <c r="H67" i="9"/>
  <c r="H72" i="9"/>
  <c r="H78" i="9"/>
  <c r="H79" i="9"/>
  <c r="H88" i="9"/>
  <c r="H91" i="9"/>
  <c r="H101" i="9"/>
  <c r="H104" i="9"/>
  <c r="H107" i="9"/>
  <c r="H64" i="8"/>
  <c r="H73" i="8"/>
  <c r="D82" i="8"/>
  <c r="C82" i="8"/>
  <c r="H22" i="9"/>
  <c r="H81" i="8"/>
  <c r="H79" i="8"/>
  <c r="H77" i="8"/>
  <c r="H71" i="8"/>
  <c r="H68" i="8"/>
  <c r="H67" i="8"/>
  <c r="H55" i="8"/>
  <c r="H54" i="8"/>
  <c r="H56" i="8"/>
  <c r="H59" i="8"/>
  <c r="H62" i="8"/>
  <c r="G35" i="7"/>
  <c r="G31" i="7"/>
  <c r="G28" i="7"/>
  <c r="G25" i="7"/>
  <c r="G7" i="7"/>
  <c r="G43" i="6"/>
  <c r="G32" i="6"/>
  <c r="G30" i="6"/>
  <c r="G20" i="6"/>
  <c r="G19" i="6"/>
  <c r="G63" i="5"/>
  <c r="G64" i="5"/>
  <c r="G45" i="5"/>
  <c r="G50" i="5"/>
  <c r="G58" i="5"/>
  <c r="G57" i="5"/>
  <c r="G55" i="5"/>
  <c r="G49" i="5"/>
  <c r="G44" i="5"/>
  <c r="G41" i="5"/>
  <c r="G24" i="5"/>
  <c r="G6" i="5"/>
  <c r="G81" i="4"/>
  <c r="G79" i="4"/>
  <c r="G75" i="4"/>
  <c r="G72" i="4"/>
  <c r="G69" i="4"/>
  <c r="G64" i="4"/>
  <c r="G62" i="4"/>
  <c r="G58" i="4"/>
  <c r="G56" i="4"/>
  <c r="G53" i="4"/>
  <c r="G84" i="3"/>
  <c r="G81" i="3"/>
  <c r="G79" i="3"/>
  <c r="G78" i="3"/>
  <c r="G74" i="3"/>
  <c r="G72" i="3"/>
  <c r="G71" i="3"/>
  <c r="G67" i="3"/>
  <c r="G59" i="3"/>
  <c r="G52" i="3"/>
  <c r="G44" i="3"/>
  <c r="G41" i="3"/>
  <c r="G40" i="3"/>
  <c r="G32" i="3"/>
  <c r="G28" i="3"/>
  <c r="G16" i="3"/>
  <c r="G7" i="3"/>
  <c r="E117" i="9"/>
  <c r="C117" i="9"/>
  <c r="C118" i="9" l="1"/>
  <c r="G85" i="3"/>
  <c r="G57" i="7"/>
  <c r="G76" i="5"/>
  <c r="G87" i="4"/>
  <c r="H117" i="9"/>
  <c r="G49" i="6"/>
  <c r="H8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Marianna Głąbek</author>
  </authors>
  <commentList>
    <comment ref="A3" authorId="0" shapeId="0" xr:uid="{1195657F-C8B0-4113-A9A0-ABA1D4321CDF}">
      <text>
        <r>
          <rPr>
            <b/>
            <sz val="9"/>
            <color indexed="81"/>
            <rFont val="Tahoma"/>
            <family val="2"/>
            <charset val="238"/>
          </rPr>
          <t>Marianna Głąbek: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<sst xmlns="http://schemas.openxmlformats.org/spreadsheetml/2006/main" count="1989" uniqueCount="495">
  <si>
    <t>l.p</t>
  </si>
  <si>
    <t>symbol</t>
  </si>
  <si>
    <t>E-14a</t>
  </si>
  <si>
    <t>PA 01 "500 m"</t>
  </si>
  <si>
    <t>E-20 "Mysłowice"</t>
  </si>
  <si>
    <t>PA 01</t>
  </si>
  <si>
    <t>E-17a "Katowice"</t>
  </si>
  <si>
    <t>F-3c "Miasto powiat Mysłowice"</t>
  </si>
  <si>
    <t>E-1a "1500 m"</t>
  </si>
  <si>
    <t>PA 02 "500 m"</t>
  </si>
  <si>
    <t xml:space="preserve">PA 02 </t>
  </si>
  <si>
    <t>E-1a "500 m"</t>
  </si>
  <si>
    <t>F-14a "300 m"</t>
  </si>
  <si>
    <t>F-14b "200 m"</t>
  </si>
  <si>
    <t>F-14c "100 m"</t>
  </si>
  <si>
    <t>U-4a</t>
  </si>
  <si>
    <t>A-6d</t>
  </si>
  <si>
    <t>PA 03 "500 m"</t>
  </si>
  <si>
    <t xml:space="preserve">PA 03 </t>
  </si>
  <si>
    <t xml:space="preserve">A-32 </t>
  </si>
  <si>
    <t>E-1a "1200 m i 500 m"</t>
  </si>
  <si>
    <t>E-22 "Muzeum Piwowarstwa Tychy"</t>
  </si>
  <si>
    <t>E-22 "Muzeum Zamkowe Pszczyna"</t>
  </si>
  <si>
    <t>E-2d - 3 tablice</t>
  </si>
  <si>
    <t>T-inne "przekreślony viaToll"</t>
  </si>
  <si>
    <t>E-2d - 2 tablice</t>
  </si>
  <si>
    <t>B-33 "70 km/h"</t>
  </si>
  <si>
    <t>B-33 "50 km/h"</t>
  </si>
  <si>
    <t>F-22 (płaci kierowca, B-18 na pasie skrajnym)</t>
  </si>
  <si>
    <t>B-34 "50 km/h"</t>
  </si>
  <si>
    <t>PA 04 "500 m"</t>
  </si>
  <si>
    <t>PA 04</t>
  </si>
  <si>
    <t>PA 05 "500 m"</t>
  </si>
  <si>
    <t xml:space="preserve">E-1a "1500 m" </t>
  </si>
  <si>
    <t xml:space="preserve">E-1a "500 m" </t>
  </si>
  <si>
    <t>PA 06 "500 m"</t>
  </si>
  <si>
    <t>F-3 "woj. małopolskie, powiat chrzanowski, Gmina Chrzanów"</t>
  </si>
  <si>
    <t>PA 07 "500 m"</t>
  </si>
  <si>
    <t xml:space="preserve">PA 06 </t>
  </si>
  <si>
    <t>PA 07</t>
  </si>
  <si>
    <t>E-20 "Balin"</t>
  </si>
  <si>
    <t>PA 08 "500 m"</t>
  </si>
  <si>
    <t xml:space="preserve">PA 08 </t>
  </si>
  <si>
    <t>E-3 "Chrzanów"</t>
  </si>
  <si>
    <t>E-3 "Trzebinia"</t>
  </si>
  <si>
    <t>PA 09 "500 m"</t>
  </si>
  <si>
    <t>Tablica zmiennej treści</t>
  </si>
  <si>
    <t xml:space="preserve">PA 09 </t>
  </si>
  <si>
    <t>PA 10 "500 m"</t>
  </si>
  <si>
    <t xml:space="preserve">PA 10 </t>
  </si>
  <si>
    <t>PA 11 "500 m"</t>
  </si>
  <si>
    <t>E-1a "1500"</t>
  </si>
  <si>
    <t xml:space="preserve">PA 11 </t>
  </si>
  <si>
    <t>E-1a "500"</t>
  </si>
  <si>
    <t>E-3 "Alwernia, Krzeszowice"</t>
  </si>
  <si>
    <t>PA 12 "500 m"</t>
  </si>
  <si>
    <t xml:space="preserve">PA 12 </t>
  </si>
  <si>
    <t>PA 13 "500 m"</t>
  </si>
  <si>
    <t>A-32</t>
  </si>
  <si>
    <t>PA 14 "500 m"</t>
  </si>
  <si>
    <t>PA 15 "500 m"</t>
  </si>
  <si>
    <t xml:space="preserve">PA 15 </t>
  </si>
  <si>
    <t>E-20 "Balice I 500 m"</t>
  </si>
  <si>
    <t>A-30</t>
  </si>
  <si>
    <t>T-15 "wypadki"</t>
  </si>
  <si>
    <t xml:space="preserve">A-18b </t>
  </si>
  <si>
    <t>T-2 "3,0 km"</t>
  </si>
  <si>
    <t>T-3 "Koniec"</t>
  </si>
  <si>
    <t>E-20 "Brzęczkowice"</t>
  </si>
  <si>
    <t>E-1a "1700 m i 1000 m"</t>
  </si>
  <si>
    <t>T-28</t>
  </si>
  <si>
    <t>T-1 "1000 m"</t>
  </si>
  <si>
    <t>D-9</t>
  </si>
  <si>
    <t>D-49</t>
  </si>
  <si>
    <t>A-18b</t>
  </si>
  <si>
    <t>T-2 "1,5 km"</t>
  </si>
  <si>
    <t>T-1 "500 m"</t>
  </si>
  <si>
    <t>B-1</t>
  </si>
  <si>
    <t>T-0 "nie dotyczy służb autostrady"</t>
  </si>
  <si>
    <t>T-2 "7,0 km"</t>
  </si>
  <si>
    <t>T-2 "6,0 km"</t>
  </si>
  <si>
    <t>U-15b</t>
  </si>
  <si>
    <t>E-20 "Chrzanów"</t>
  </si>
  <si>
    <t>T-3 "koniec"</t>
  </si>
  <si>
    <t>T-2 "2,0 km"</t>
  </si>
  <si>
    <t>T-2 "5,0 km"</t>
  </si>
  <si>
    <t>T-28a</t>
  </si>
  <si>
    <t>Oznakowanie PPO (bramownica WUPO)</t>
  </si>
  <si>
    <t>T-2 "4,0 km"</t>
  </si>
  <si>
    <t>U-9b</t>
  </si>
  <si>
    <t>T-1 "600 m"</t>
  </si>
  <si>
    <t>PA 15</t>
  </si>
  <si>
    <t>D-13a</t>
  </si>
  <si>
    <t>T-1 "400 m"</t>
  </si>
  <si>
    <t>Tablica o zmiennej treści</t>
  </si>
  <si>
    <t>D-14a</t>
  </si>
  <si>
    <t xml:space="preserve">PA 14 </t>
  </si>
  <si>
    <t xml:space="preserve">PA 13 </t>
  </si>
  <si>
    <t>PA 12</t>
  </si>
  <si>
    <t>T-2 "4 km"</t>
  </si>
  <si>
    <t>T-2 "5 km"</t>
  </si>
  <si>
    <t>PA 11</t>
  </si>
  <si>
    <t>PA 10</t>
  </si>
  <si>
    <t>E-1a "1500 m i 2100 m"</t>
  </si>
  <si>
    <t>PA 7 "500 m"</t>
  </si>
  <si>
    <t>E-1a "500 m i 1100 m"</t>
  </si>
  <si>
    <t>F-14a</t>
  </si>
  <si>
    <t>F-14b</t>
  </si>
  <si>
    <t>F-14c</t>
  </si>
  <si>
    <t>T-2 "7 km"</t>
  </si>
  <si>
    <t>PA 9</t>
  </si>
  <si>
    <t>PA 9 "500 m"</t>
  </si>
  <si>
    <t>T-2 "6 km"</t>
  </si>
  <si>
    <t>E-1a 500 m</t>
  </si>
  <si>
    <t>PA 8</t>
  </si>
  <si>
    <t>T-2 "3,5 km"</t>
  </si>
  <si>
    <t>PA 7</t>
  </si>
  <si>
    <t>T-2 "2 km"</t>
  </si>
  <si>
    <t>F-3 "Woj. śląskie Miasto-Powiat Jaworzno"</t>
  </si>
  <si>
    <t>PA 6 "500 m"</t>
  </si>
  <si>
    <t>PA 6</t>
  </si>
  <si>
    <t>B-22</t>
  </si>
  <si>
    <t>PA 5 "500 m"</t>
  </si>
  <si>
    <t xml:space="preserve">PA 5 </t>
  </si>
  <si>
    <t>PA 4 "500 m"</t>
  </si>
  <si>
    <t>PA 4</t>
  </si>
  <si>
    <t>T-1a "1000 m"</t>
  </si>
  <si>
    <t>E-1a "500 m", "1200 m"</t>
  </si>
  <si>
    <t>E-22 "Muzeum Zamkowe w Pszczynie"</t>
  </si>
  <si>
    <t>E-22 "Muzeum Piwowarstwa w Tychach"</t>
  </si>
  <si>
    <t>E-3 "Cieszyn"</t>
  </si>
  <si>
    <t>E-3 "Łódź, Warszawa, Pyrzowice"</t>
  </si>
  <si>
    <t>E-1a "1000 m"</t>
  </si>
  <si>
    <t>PA 3 "500 m"</t>
  </si>
  <si>
    <t>T-2 "3 km"</t>
  </si>
  <si>
    <t>PA 3</t>
  </si>
  <si>
    <t>T-2 "1 km"</t>
  </si>
  <si>
    <t>PA 2 "500 m"</t>
  </si>
  <si>
    <t>PA 2</t>
  </si>
  <si>
    <t>F-3 "Miasto powiat Katowice"</t>
  </si>
  <si>
    <t>PA 1 "500 m"</t>
  </si>
  <si>
    <t xml:space="preserve">PA 1 </t>
  </si>
  <si>
    <t>U-15a</t>
  </si>
  <si>
    <t>E-22 "Os. Giszowiec, Nikiszowiec"</t>
  </si>
  <si>
    <t>E-18a "Katowice"</t>
  </si>
  <si>
    <t>Tablica wielopolowa MOP 5 km (Kępnica)</t>
  </si>
  <si>
    <t>Tablica wielopolowa MOP 2 km (Kępnica)</t>
  </si>
  <si>
    <t>Tablica wielopolowa MOP 500 m (Kępnica)</t>
  </si>
  <si>
    <t>Tablica wielopolowa MOP 5 km (Morawica)</t>
  </si>
  <si>
    <t>Tablica wielopolowa MOP 2 km (Morawica)</t>
  </si>
  <si>
    <t>Tablica wielopolowa MOP 500 m (Morawica)</t>
  </si>
  <si>
    <t>Tablica wielopolowa MOP (Morawica)</t>
  </si>
  <si>
    <t>Tablica wielopolowa MOP 900 m (Aleksandrowice)</t>
  </si>
  <si>
    <t>Tablica wielopolowa MOP 500 m (Aleksandrowice)</t>
  </si>
  <si>
    <t>Tablica wielopolowa MOP ze strzałką (Aleksnadrowice)</t>
  </si>
  <si>
    <t>Tablica wielopolowa MOP 5 km (Zastawie)</t>
  </si>
  <si>
    <t>Tablica wielopolowa MOP 2 km (Zastawie)</t>
  </si>
  <si>
    <t>Tablica wielopolowa MOP 500 m (Zastawie)</t>
  </si>
  <si>
    <t>bramownica VMS</t>
  </si>
  <si>
    <t xml:space="preserve">PA 05 </t>
  </si>
  <si>
    <t>PA 13</t>
  </si>
  <si>
    <t>Tablice VMS na bramownicy</t>
  </si>
  <si>
    <t>Rodzaj łącznicy</t>
  </si>
  <si>
    <t>Kraków-Alwernia/Krzeszowice</t>
  </si>
  <si>
    <t>B-33 "40 km/h"</t>
  </si>
  <si>
    <t>A-20</t>
  </si>
  <si>
    <t>B-33 "60 km/h"</t>
  </si>
  <si>
    <t>E-1b</t>
  </si>
  <si>
    <t>D-2</t>
  </si>
  <si>
    <t>A-7</t>
  </si>
  <si>
    <t>D-10</t>
  </si>
  <si>
    <t>C-9</t>
  </si>
  <si>
    <t>U-6a</t>
  </si>
  <si>
    <t>C-12</t>
  </si>
  <si>
    <t>U-3c</t>
  </si>
  <si>
    <t>Alwernia/Krzeszowice - Katowice</t>
  </si>
  <si>
    <t>C-5</t>
  </si>
  <si>
    <t xml:space="preserve">Katowice - Alwernia/Krzeszowice </t>
  </si>
  <si>
    <t>E-2a</t>
  </si>
  <si>
    <t>F-12</t>
  </si>
  <si>
    <t>Alwernia/Krzeszowice - Kraków</t>
  </si>
  <si>
    <t>U-3a</t>
  </si>
  <si>
    <t>lewa strona</t>
  </si>
  <si>
    <t>prawa strona</t>
  </si>
  <si>
    <t>A-8</t>
  </si>
  <si>
    <t>E-4 "Krzeszowice"</t>
  </si>
  <si>
    <t>E-3 "Kraków, Alwernia"</t>
  </si>
  <si>
    <t>E-3 "Katowice"</t>
  </si>
  <si>
    <t>Kraków-Chrzanów</t>
  </si>
  <si>
    <t>Katowice-Chrzanów</t>
  </si>
  <si>
    <t>C-2</t>
  </si>
  <si>
    <t>B-2</t>
  </si>
  <si>
    <t>Katowice-Trzebinia</t>
  </si>
  <si>
    <t>B-20</t>
  </si>
  <si>
    <t>Kraków-Trzebinia</t>
  </si>
  <si>
    <t>Chrzanów-Kraków</t>
  </si>
  <si>
    <t>Chrzanów-Katowice</t>
  </si>
  <si>
    <t>Trzebinia-Kraków</t>
  </si>
  <si>
    <t>Trzebinia-Katowice</t>
  </si>
  <si>
    <t>DK 79 Chrzanów-Trzebinia</t>
  </si>
  <si>
    <t>F-10</t>
  </si>
  <si>
    <t>E-2e</t>
  </si>
  <si>
    <t>E-3 "Kraków"</t>
  </si>
  <si>
    <t>B-21</t>
  </si>
  <si>
    <t>E-18a "Trzebinia"</t>
  </si>
  <si>
    <t>D-42</t>
  </si>
  <si>
    <t xml:space="preserve">Rodzaj łącznicy/ droga krzyżująca się </t>
  </si>
  <si>
    <t>DK 79 Trzebinia-Chrzanów</t>
  </si>
  <si>
    <t>D-15</t>
  </si>
  <si>
    <t>D-43</t>
  </si>
  <si>
    <t>E-18a "Chrzanów"</t>
  </si>
  <si>
    <t>E-17a "Trzebinia"</t>
  </si>
  <si>
    <t>E-17a "Chrzanów"</t>
  </si>
  <si>
    <t>Kraków - Balin/Oświęcim</t>
  </si>
  <si>
    <t>C-7</t>
  </si>
  <si>
    <t>Balin/Oświęcim - Katowice</t>
  </si>
  <si>
    <t>Katowice - Oświęcim/Balin</t>
  </si>
  <si>
    <t>C-4</t>
  </si>
  <si>
    <t>Oświęcim/Balin - Kraków</t>
  </si>
  <si>
    <t>DP Oświęcim - Balin</t>
  </si>
  <si>
    <t>F-5</t>
  </si>
  <si>
    <t>Kraków  - Jaworzno</t>
  </si>
  <si>
    <t>Jaworzno/Chrzanów - Kraków</t>
  </si>
  <si>
    <t>DK 79 kier. Chrzanów</t>
  </si>
  <si>
    <t>F-3</t>
  </si>
  <si>
    <t>E-15f</t>
  </si>
  <si>
    <t>A-6b</t>
  </si>
  <si>
    <t>DK 79 kier. Jaworzno</t>
  </si>
  <si>
    <t>A-16</t>
  </si>
  <si>
    <t>E-14</t>
  </si>
  <si>
    <t>E-17a "Jaworzno"</t>
  </si>
  <si>
    <t>Miasto monitorowane</t>
  </si>
  <si>
    <t>E-18a "Jaworzno"</t>
  </si>
  <si>
    <t>Katowice-Jaworzno</t>
  </si>
  <si>
    <t xml:space="preserve">B-2 </t>
  </si>
  <si>
    <t>E-2e "Jeleń/Oświęcim"</t>
  </si>
  <si>
    <t>A-3</t>
  </si>
  <si>
    <t>A-6c</t>
  </si>
  <si>
    <t xml:space="preserve">E-2e </t>
  </si>
  <si>
    <t>U-5a</t>
  </si>
  <si>
    <t>E-3 "Oświęcim"</t>
  </si>
  <si>
    <t>A-4</t>
  </si>
  <si>
    <t>B-34 "70 km/h"</t>
  </si>
  <si>
    <t>T-2 "0,5 km"</t>
  </si>
  <si>
    <t>Katowice-Cieszyn</t>
  </si>
  <si>
    <t>D-7</t>
  </si>
  <si>
    <t>Katowice-Łódź</t>
  </si>
  <si>
    <t>Kraków-Łódź</t>
  </si>
  <si>
    <t>Kraków-Cieszyn</t>
  </si>
  <si>
    <t>Cieszyn-Kraków</t>
  </si>
  <si>
    <t>Cieszyn-Katowice</t>
  </si>
  <si>
    <t>D-8</t>
  </si>
  <si>
    <t>Łódź-Kraków</t>
  </si>
  <si>
    <t>Łódź-Katowice</t>
  </si>
  <si>
    <t>S1 Łódź - Cieszyn</t>
  </si>
  <si>
    <t>T-1 "120 m"</t>
  </si>
  <si>
    <t>E-22 Muzeum pożarnictwa</t>
  </si>
  <si>
    <t>Symbol</t>
  </si>
  <si>
    <t>Pas dzielący</t>
  </si>
  <si>
    <t>Nad jezdnią</t>
  </si>
  <si>
    <t>Pobocze</t>
  </si>
  <si>
    <t>Kilometraż</t>
  </si>
  <si>
    <t>PA 8 "500 m"</t>
  </si>
  <si>
    <t>E-22 Muzeum Pożarnictwa</t>
  </si>
  <si>
    <t>łącznik do ul. Działkowej</t>
  </si>
  <si>
    <t>D-6</t>
  </si>
  <si>
    <t>E-18a "Rudno"</t>
  </si>
  <si>
    <t>A-2</t>
  </si>
  <si>
    <t>E-18a "Regulice"</t>
  </si>
  <si>
    <t>E-17a "Nieporaz"</t>
  </si>
  <si>
    <t>E-17a "Regulice"</t>
  </si>
  <si>
    <t>E-18a "Nieporaz"</t>
  </si>
  <si>
    <t>E-17a "Rudno"</t>
  </si>
  <si>
    <t>E-15c</t>
  </si>
  <si>
    <t>A-6a</t>
  </si>
  <si>
    <t>DP Balin-Oświęcim</t>
  </si>
  <si>
    <t>Jaworzno - Katowice (od ronda)</t>
  </si>
  <si>
    <t>Kraków-Mysłowice</t>
  </si>
  <si>
    <t>Mysłowice-Kraków</t>
  </si>
  <si>
    <t>E-17a "Mysłowice"</t>
  </si>
  <si>
    <t>U-3b</t>
  </si>
  <si>
    <t>Mysłowice-Katowice</t>
  </si>
  <si>
    <t>E-18a "Mysłowice"</t>
  </si>
  <si>
    <t>D-14</t>
  </si>
  <si>
    <t>E-7 "Muzeum Pożarnictwa"</t>
  </si>
  <si>
    <t>Katowice-Mysłowice</t>
  </si>
  <si>
    <t>A-29</t>
  </si>
  <si>
    <t>E-5</t>
  </si>
  <si>
    <t>E-5a</t>
  </si>
  <si>
    <t>S1 Cieszyn - Łódź</t>
  </si>
  <si>
    <t>E-22 "Muzeum Piwowarstwa"</t>
  </si>
  <si>
    <t>ul. Obrzeżna Zachodnia, Brzezinka- Mysłowice Centrum</t>
  </si>
  <si>
    <t>U-6b</t>
  </si>
  <si>
    <t>T-1 "50 m"</t>
  </si>
  <si>
    <t>F-16</t>
  </si>
  <si>
    <t>E-5 "Centrum"</t>
  </si>
  <si>
    <t>Obrzeżna Zachodnia, Mysłowice Centrum-Brzezinka</t>
  </si>
  <si>
    <t>T-34</t>
  </si>
  <si>
    <t>U-3d</t>
  </si>
  <si>
    <t>T-2 "5 km "</t>
  </si>
  <si>
    <t>A-31</t>
  </si>
  <si>
    <t>E-13 "Krzeszowice 8"</t>
  </si>
  <si>
    <t>DP 1032K Chrzanów -Alwernia/Krzeszowice</t>
  </si>
  <si>
    <t>DP 1032K Alwernia/Krzeszowice - Chrzanów</t>
  </si>
  <si>
    <t>DP 1033K rondo-Alwernia</t>
  </si>
  <si>
    <t>DP 1033K Alwernia - rondo</t>
  </si>
  <si>
    <t>DP 1033K Krzeszowice-rondo</t>
  </si>
  <si>
    <t>E-22 Informacja o Gminie</t>
  </si>
  <si>
    <t>Rondo - DP 1033K Krzeszowice</t>
  </si>
  <si>
    <t>Tablica wielopolowa MOP (Kępnica) ze strzałka</t>
  </si>
  <si>
    <t>Tablica wielopolowa MOP (Zastawie) ze strzałką</t>
  </si>
  <si>
    <t>E-22a (2 tablice) 1 E-5</t>
  </si>
  <si>
    <t>SUMA</t>
  </si>
  <si>
    <t>T-2 "1,0 km"</t>
  </si>
  <si>
    <t>Suma znaków w. Chrzanów:</t>
  </si>
  <si>
    <t>Suma znaków w. Balin</t>
  </si>
  <si>
    <t>Suma znaków w. Byczyna</t>
  </si>
  <si>
    <t>Suma znaków w. Jeleń</t>
  </si>
  <si>
    <t>Suma znaków w. Brzęczkowice</t>
  </si>
  <si>
    <t>Suma znaków w. Mysłowice</t>
  </si>
  <si>
    <t>Suma znaków w. Rudno</t>
  </si>
  <si>
    <t>Suma znaków j. Lewa</t>
  </si>
  <si>
    <t>Rodzaj znaku</t>
  </si>
  <si>
    <t>ilość</t>
  </si>
  <si>
    <t>D-3</t>
  </si>
  <si>
    <t>D-18 ze strzałkami</t>
  </si>
  <si>
    <t>B-18 "3,5t"</t>
  </si>
  <si>
    <t>T-0 "nie dotyczy pojazdów ITD., Policji, SG, S.C. oraz poj. Kontrolowanych"</t>
  </si>
  <si>
    <t>D-18a</t>
  </si>
  <si>
    <t>T-0 "wyłącznie na czas kontroli"</t>
  </si>
  <si>
    <t>D-18</t>
  </si>
  <si>
    <t>T-30c</t>
  </si>
  <si>
    <t>T-0 "wyłącznie dla pojazdów Policji i pracowników Policji"</t>
  </si>
  <si>
    <t>T-3a</t>
  </si>
  <si>
    <t>T-0 "nie dotyczy pojazdów służbowych policji"</t>
  </si>
  <si>
    <t>Parking przy PPO "Balice", kierunek Katowice</t>
  </si>
  <si>
    <t>T-30a</t>
  </si>
  <si>
    <t>D-18 "osobowe"</t>
  </si>
  <si>
    <t>D-18 "ciężarowe"</t>
  </si>
  <si>
    <t>Parking przy PPO "Balice", kierunek Kraków</t>
  </si>
  <si>
    <t>T-0 "tylko dla służb ITD"</t>
  </si>
  <si>
    <t>Parking przy PPO "Brzęczkowice", kierunek Katowice</t>
  </si>
  <si>
    <t>T-30 c</t>
  </si>
  <si>
    <t>T-29</t>
  </si>
  <si>
    <t>Parking przy PPO "Brzęczkowice", kierunek Kraków</t>
  </si>
  <si>
    <t>B-0 "nie dotyczy dojazdu do ul. Piaskowej 20"</t>
  </si>
  <si>
    <t>Lokalizacja</t>
  </si>
  <si>
    <t>Wjazd do SAM S.A.</t>
  </si>
  <si>
    <t>wymiar y [m]</t>
  </si>
  <si>
    <r>
      <t>[m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]</t>
    </r>
  </si>
  <si>
    <t>E-20 "Mysłowice 3000"</t>
  </si>
  <si>
    <t>E-20 "Balin 2000"</t>
  </si>
  <si>
    <t>E-1a "1600 m i 1000 m"</t>
  </si>
  <si>
    <t>E-20 "Rudno 3000"</t>
  </si>
  <si>
    <t>E-20 "Balice I 2500"</t>
  </si>
  <si>
    <t>E-20 "Jeleń 3000"</t>
  </si>
  <si>
    <t>E-20 "Chrzanów 3000"</t>
  </si>
  <si>
    <t xml:space="preserve">E-20 "Byczyna 2000 m" </t>
  </si>
  <si>
    <t>E-20 "w. Brzęczkowice 3000 m"</t>
  </si>
  <si>
    <t>E-20 "Murckowska 3000 m"</t>
  </si>
  <si>
    <t>wymiar x [m]</t>
  </si>
  <si>
    <t xml:space="preserve">E-3 "Kraków" </t>
  </si>
  <si>
    <t>E-20 "Brzęczkowice 500 m"</t>
  </si>
  <si>
    <t>E-2b - 3 tablice</t>
  </si>
  <si>
    <t>E-2f - 2 tablice</t>
  </si>
  <si>
    <t>E-2b - 2 tablice</t>
  </si>
  <si>
    <t>T-0 "nie dotyczy…"</t>
  </si>
  <si>
    <t>E-2b, E-2f - 5 tablic</t>
  </si>
  <si>
    <t>E-2b, E-2f - 2 tablice</t>
  </si>
  <si>
    <t>E-3 "Kraków, Brzezinka" - 2 tablice</t>
  </si>
  <si>
    <t>nad jezdnia</t>
  </si>
  <si>
    <t>E (T-inne) "przekreślony viaToll"</t>
  </si>
  <si>
    <t>E-20 "Brzęczkowice 1000 m"</t>
  </si>
  <si>
    <t xml:space="preserve">Bramownica </t>
  </si>
  <si>
    <t xml:space="preserve">U-15b </t>
  </si>
  <si>
    <t>F-3a "Powiat Bieruńsko-Lędziński, Gmina Imielin"</t>
  </si>
  <si>
    <t>F-4 "Przemsza"</t>
  </si>
  <si>
    <t>F-4 "Miasto Powiat Jaworzno"</t>
  </si>
  <si>
    <t>T-0 "Nie dotyczy służb utrzymania autostrady oraz służb ratunkowych"</t>
  </si>
  <si>
    <t>F-3c "Miasto Powiat Mysłowice"</t>
  </si>
  <si>
    <t>droga gminna, kierunek Oświęcim - Jeleń, tj. od granicy PDA do ronda</t>
  </si>
  <si>
    <t>droga gminna, kier. Jeleń- Oświęcim, tj.  od ronda do granicy PDA</t>
  </si>
  <si>
    <t>Jaworzno-Kraków (wył. Z ruchu)</t>
  </si>
  <si>
    <t>Kraków -Jaworzno (wył. Z ruchu)</t>
  </si>
  <si>
    <t>T-0 "droga ratunkowa nie blokować"</t>
  </si>
  <si>
    <t>słupki U-12c</t>
  </si>
  <si>
    <t>E-17a "Balin"</t>
  </si>
  <si>
    <t>E-18a "Balin"</t>
  </si>
  <si>
    <t>F-15</t>
  </si>
  <si>
    <t>D-1</t>
  </si>
  <si>
    <t>T-1 "1,0 km"</t>
  </si>
  <si>
    <t>B-33 "110 km/h"</t>
  </si>
  <si>
    <t>B-33 "80 km/h"</t>
  </si>
  <si>
    <t>T-0 "nie dotyczy służb utrzymania autostrady, Policji, ITD"</t>
  </si>
  <si>
    <t>351+320</t>
  </si>
  <si>
    <t>T-0 "nie dotyczy służb utrzymania autostrady, Policji i ITD"</t>
  </si>
  <si>
    <t>E-10 - 2 tablice (obiekty sakralne w Czernej)</t>
  </si>
  <si>
    <t>PARKINGI PRZY PPO</t>
  </si>
  <si>
    <t>"Jazda pod prąd"</t>
  </si>
  <si>
    <t>Rok montażu</t>
  </si>
  <si>
    <t>Rok wymiany</t>
  </si>
  <si>
    <t>E-2f - 3 tablice</t>
  </si>
  <si>
    <t>E-2f - 3 tablice (tylko na rysunku)</t>
  </si>
  <si>
    <t>Tablica wielopolowa MOP 10 km (Kępnica)</t>
  </si>
  <si>
    <t>Tablica wielopolowa MOP 10 km (Morawica)</t>
  </si>
  <si>
    <t>Tablica wielopolowa MOP 10 km (Zastawie)</t>
  </si>
  <si>
    <t>Cena modyfikacji</t>
  </si>
  <si>
    <t>T-1a "550 m"</t>
  </si>
  <si>
    <t>Wymiana</t>
  </si>
  <si>
    <t>Bramownica - vieotolling support system VSS</t>
  </si>
  <si>
    <t>Tarcza Lewa do wymiany</t>
  </si>
  <si>
    <t>Tarcza Lewa, Tarcza Prawa do wymiany</t>
  </si>
  <si>
    <t>Wymiana obejm</t>
  </si>
  <si>
    <t>Tarcza Prawa do wymiany</t>
  </si>
  <si>
    <t>Tarcza Prawa do wymiany + słupek</t>
  </si>
  <si>
    <t>Tarcza prawa do wymiany</t>
  </si>
  <si>
    <t>Wymiana mocowań</t>
  </si>
  <si>
    <t>ZAKRES ROBÓT 2026</t>
  </si>
  <si>
    <t>Tarcza Lewa, Tarcza Prawa do wymiany. Uwaga - zmniejszyć format</t>
  </si>
  <si>
    <t>Słupek Lewy do wymiany</t>
  </si>
  <si>
    <t>Tarcze znaków do wymiany (ilościowo)</t>
  </si>
  <si>
    <t>Słupki znaków do wymiany (ilościowo)</t>
  </si>
  <si>
    <t>Tarcza Lewa + słupek, Tarcza Prawa + słupki - do wymiany</t>
  </si>
  <si>
    <t>Regulacja pionowa tarczy</t>
  </si>
  <si>
    <t>Wymiana tarczy</t>
  </si>
  <si>
    <t>Regulacja w pionie</t>
  </si>
  <si>
    <t>ZAKRES ROBÓT 206</t>
  </si>
  <si>
    <t>Wymiana słupka</t>
  </si>
  <si>
    <t>Wymiana tablicy</t>
  </si>
  <si>
    <t>Wymiana słupka (wspólny dla 2)</t>
  </si>
  <si>
    <t>Tarcza Prawa, Tarcza Lewa do wymiany</t>
  </si>
  <si>
    <t xml:space="preserve">Wymiana folii </t>
  </si>
  <si>
    <t>Uzupełnienie znaku po prawej (tarcza + słupek), tarcza lewa do wymiany</t>
  </si>
  <si>
    <t>Tarcza lewa, Tarcza prawa do wymiany</t>
  </si>
  <si>
    <t>Tarcza Lewa, Tarcza Prawa do wymiany. Uwaga, zmniejszyć format (dostosować do zgodności z przepisami)</t>
  </si>
  <si>
    <t>(jezdnia zbierająco-rozprowadzająca)</t>
  </si>
  <si>
    <t>Wklejka korekcyjna  E-15b "903"</t>
  </si>
  <si>
    <t>Wklejka E-15c "A4"</t>
  </si>
  <si>
    <t>Wymiana tarczy  (1200 x 700) i słupków</t>
  </si>
  <si>
    <t>Węzeł "Brzęczkowice"</t>
  </si>
  <si>
    <t>Węzeł "Mysłowice"</t>
  </si>
  <si>
    <t>Węzeł "Jeleń"</t>
  </si>
  <si>
    <t>E-2e (nr 2)</t>
  </si>
  <si>
    <t>E-2e (nr 3)</t>
  </si>
  <si>
    <t>E-2e (nr 1)</t>
  </si>
  <si>
    <t>Tablica z nazwa "Jaworzno" do wymiany o wymiarach 520 cm 90 cm. W miejsce E-15f zastosować E-15a</t>
  </si>
  <si>
    <t>Usunięcie miejscowej korozji, wklejka na ubytku folii</t>
  </si>
  <si>
    <t>Usunięcie lokalnej korozji</t>
  </si>
  <si>
    <t>Wykonać wklejkę z folii B-33 "40" w miejscu ist. wklejki na magnesach</t>
  </si>
  <si>
    <t>Wymiana (uszkodzenie mechaniczne)</t>
  </si>
  <si>
    <t>Węzeł "Chrzanów"</t>
  </si>
  <si>
    <t>Likwidacja lokalnej korozji na odwrocie tablicy</t>
  </si>
  <si>
    <t>Opcja 1: Wymiana. Opcja 2: likwidacja korozji na ramce oraz odwrocie tablicy</t>
  </si>
  <si>
    <t xml:space="preserve">Oczyszczenie tablicy </t>
  </si>
  <si>
    <t>Wklejka korekcyjna  E-15b "903", wklejka korekcyjna na niebieskim tle, w miejscu uszkodzenia folii</t>
  </si>
  <si>
    <t>Likwidacja miejscowej korozji</t>
  </si>
  <si>
    <t>Likwidacja lokalnej korozji</t>
  </si>
  <si>
    <t>Wymiana tablicy (uszkodzenie mechaniczne)</t>
  </si>
  <si>
    <t>Cena wymiany</t>
  </si>
  <si>
    <t>Cena  wymiany</t>
  </si>
  <si>
    <t xml:space="preserve">Wymiana  tarczy </t>
  </si>
  <si>
    <t xml:space="preserve">Wymiana tarczy  </t>
  </si>
  <si>
    <t>Wykonać wklejkę E-15c "A4"</t>
  </si>
  <si>
    <t xml:space="preserve">Wymiana tarczy </t>
  </si>
  <si>
    <t xml:space="preserve">Wymiana tarczy (prawa) </t>
  </si>
  <si>
    <t>Wymiana tarczy, wymiana słupka</t>
  </si>
  <si>
    <t>Wymiana tarczy (prawa + lewa)</t>
  </si>
  <si>
    <t>Wymiana tarczy (prawa i lewa)</t>
  </si>
  <si>
    <t>Uzupełnić znak po stronie lewej (tarcza + słupek)</t>
  </si>
  <si>
    <t>Wymiana tarczy znaku - po prawej stronie</t>
  </si>
  <si>
    <t xml:space="preserve">Jezdnia LEWA (kierunek Katowice) </t>
  </si>
  <si>
    <t>Jezdnia PRAWA (kierunek Kraków)</t>
  </si>
  <si>
    <t>Znaki A, B, C, D - obowiązuje wielkość W, folia typu II</t>
  </si>
  <si>
    <t>Tablice typu E - folia pryzmatyczna</t>
  </si>
  <si>
    <t>Znaki A, B, C, D - obowiązuje wielkość S, folia typu II</t>
  </si>
  <si>
    <t>Znaki A, B, C, D - obowiązuje wielkość S (łącznice), D(S1), folia typu II</t>
  </si>
  <si>
    <t>Znaki A, B, C, D - obowiązuje wielkość S (łącznice), D(ul. Obrzeżna Zachodnia)), folia typu II</t>
  </si>
  <si>
    <t>węzeł "Rudno"</t>
  </si>
  <si>
    <t xml:space="preserve">Węzeł "Balin" </t>
  </si>
  <si>
    <t xml:space="preserve">Węzeł "Byczyna" </t>
  </si>
  <si>
    <t>wymiana tarczy</t>
  </si>
  <si>
    <t>Wymiana tarczy, wymiana słupka (ist. Słupek zbyt niski)</t>
  </si>
  <si>
    <t>Wymiana. Wyróżniki państw zastosować w układzie poziomym</t>
  </si>
  <si>
    <t>Wymiana. Zastosować wyróżniki państw w układzie poziomym.</t>
  </si>
  <si>
    <t xml:space="preserve">Wymiana slupka i tarczy </t>
  </si>
  <si>
    <t>Tablica z nazwa "Katowice" do wymiany o wymiarach 640 cm x 160 cm. Tabliczkę "płatna" wykonać na podkładzie z magnesu.</t>
  </si>
  <si>
    <t>Wymiana uwzględniająca wykonanie tabliczki "płatna" na podkładzie z magnesu.</t>
  </si>
  <si>
    <t>Wymiana tablicy Lewej z nazwą "Kraków" o wymiarach 920 cm x 160 cm. Tabliczkę  "płatna" wykonać na podkładzie z magnesu</t>
  </si>
  <si>
    <t>Tablica prawa z nazwą "Alwernia, Krzeszowice" do wymiany o wymiarach 530 cm x 160 cm</t>
  </si>
  <si>
    <t>Wymiana istniejących tablic na nowe, zgodnie z PSOR przekazanym przez GDDKiA. Powierzchnia nowych tablic: ok 20 m2. Treść nowych tablic w załączniku nr 2</t>
  </si>
  <si>
    <t>Wymiana. Uwzględnić wykonanie tabliczki "płatna" na podkładzie z magnesu.</t>
  </si>
  <si>
    <t>Opcja 1: Wymiana. Uwzględnić wykonanie tabliczki "płatna" na podkładzie z magnesu. Opcja 2: usunięcie korozji na ramce i odwrocie tablicy</t>
  </si>
  <si>
    <t>Opcja 1: Wymiana. Uwzględnić wykonanie tabliczki "płatna" na podkładzie z magnesu. Opcja 2: likwidacja korozji na ramce oraz odwrocie tablicy</t>
  </si>
  <si>
    <t>Opcja 1: Wymiana. Uwzględnić wykonanie tabliczki "płatna" na podkładzie z magnesu. Opcja 2: likwidacja korozji na ramce oraz odwrocie tablicy, wklejki korekcyjne w miejscu uszkodzeń folii.</t>
  </si>
  <si>
    <t>Numer liczby porządkowej odpowiada numerowi zdjęcia w załączniku nr 2 (dotyczy tablic typu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</si>
</sst>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\+000"/>
    <numFmt numFmtId="165" formatCode="000.0\+000"/>
    <numFmt numFmtId="166" formatCode="0.0"/>
    <numFmt numFmtId="167" formatCode="#,##0.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B0F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2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2" borderId="1" xfId="0" applyFill="1" applyBorder="1"/>
    <xf numFmtId="164" fontId="5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/>
    <xf numFmtId="0" fontId="2" fillId="0" borderId="0" xfId="0" applyFont="1"/>
    <xf numFmtId="0" fontId="9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1" xfId="0" applyFont="1" applyBorder="1"/>
    <xf numFmtId="0" fontId="1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5" fillId="0" borderId="1" xfId="0" applyFont="1" applyBorder="1"/>
    <xf numFmtId="0" fontId="0" fillId="0" borderId="1" xfId="0" applyBorder="1" applyAlignment="1">
      <alignment wrapText="1" shrinkToFit="1"/>
    </xf>
    <xf numFmtId="0" fontId="2" fillId="0" borderId="1" xfId="0" applyFont="1" applyBorder="1" applyAlignment="1">
      <alignment horizontal="left" vertical="center" wrapText="1"/>
    </xf>
    <xf numFmtId="167" fontId="0" fillId="0" borderId="1" xfId="0" applyNumberFormat="1" applyBorder="1"/>
    <xf numFmtId="167" fontId="5" fillId="0" borderId="1" xfId="0" applyNumberFormat="1" applyFont="1" applyBorder="1"/>
    <xf numFmtId="166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167" fontId="0" fillId="0" borderId="1" xfId="0" applyNumberForma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/>
    <xf numFmtId="4" fontId="7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12" xfId="0" applyBorder="1"/>
    <xf numFmtId="0" fontId="2" fillId="0" borderId="12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5" fillId="4" borderId="1" xfId="0" applyFont="1" applyFill="1" applyBorder="1"/>
    <xf numFmtId="0" fontId="0" fillId="4" borderId="13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13" xfId="0" applyBorder="1" applyAlignment="1">
      <alignment horizontal="center"/>
    </xf>
    <xf numFmtId="0" fontId="2" fillId="4" borderId="1" xfId="0" applyFont="1" applyFill="1" applyBorder="1"/>
    <xf numFmtId="4" fontId="0" fillId="4" borderId="1" xfId="0" applyNumberFormat="1" applyFill="1" applyBorder="1"/>
    <xf numFmtId="4" fontId="2" fillId="4" borderId="1" xfId="0" applyNumberFormat="1" applyFont="1" applyFill="1" applyBorder="1"/>
    <xf numFmtId="0" fontId="0" fillId="4" borderId="12" xfId="0" applyFill="1" applyBorder="1"/>
    <xf numFmtId="0" fontId="0" fillId="4" borderId="1" xfId="0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/>
    <xf numFmtId="4" fontId="0" fillId="0" borderId="3" xfId="0" applyNumberFormat="1" applyBorder="1"/>
    <xf numFmtId="0" fontId="0" fillId="0" borderId="1" xfId="0" applyBorder="1" applyAlignment="1">
      <alignment horizontal="center" wrapText="1"/>
    </xf>
    <xf numFmtId="0" fontId="0" fillId="0" borderId="17" xfId="0" applyBorder="1"/>
    <xf numFmtId="0" fontId="0" fillId="5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4" fontId="20" fillId="0" borderId="13" xfId="0" applyNumberFormat="1" applyFont="1" applyBorder="1"/>
    <xf numFmtId="164" fontId="20" fillId="0" borderId="18" xfId="0" applyNumberFormat="1" applyFont="1" applyBorder="1"/>
    <xf numFmtId="164" fontId="20" fillId="0" borderId="1" xfId="0" applyNumberFormat="1" applyFont="1" applyBorder="1"/>
    <xf numFmtId="164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/>
    <xf numFmtId="4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right"/>
    </xf>
    <xf numFmtId="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wrapText="1"/>
    </xf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1" fillId="0" borderId="0" xfId="0" applyFont="1"/>
    <xf numFmtId="0" fontId="14" fillId="0" borderId="1" xfId="0" applyFon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64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5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/>
    <xf numFmtId="4" fontId="0" fillId="0" borderId="8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164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4" fontId="0" fillId="0" borderId="9" xfId="0" applyNumberForma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7" fillId="0" borderId="8" xfId="0" applyFont="1" applyBorder="1"/>
    <xf numFmtId="4" fontId="7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64" fontId="5" fillId="6" borderId="9" xfId="0" applyNumberFormat="1" applyFont="1" applyFill="1" applyBorder="1" applyAlignment="1">
      <alignment horizontal="center"/>
    </xf>
    <xf numFmtId="0" fontId="5" fillId="6" borderId="9" xfId="0" applyFont="1" applyFill="1" applyBorder="1"/>
    <xf numFmtId="0" fontId="5" fillId="6" borderId="9" xfId="0" applyFont="1" applyFill="1" applyBorder="1" applyAlignment="1">
      <alignment horizontal="center"/>
    </xf>
    <xf numFmtId="4" fontId="5" fillId="6" borderId="9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top" wrapText="1"/>
    </xf>
    <xf numFmtId="4" fontId="0" fillId="0" borderId="2" xfId="0" applyNumberFormat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 wrapText="1"/>
    </xf>
    <xf numFmtId="0" fontId="0" fillId="0" borderId="14" xfId="0" applyBorder="1"/>
    <xf numFmtId="0" fontId="0" fillId="4" borderId="14" xfId="0" applyFill="1" applyBorder="1"/>
    <xf numFmtId="0" fontId="0" fillId="0" borderId="13" xfId="0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4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wrapText="1"/>
    </xf>
    <xf numFmtId="0" fontId="24" fillId="0" borderId="2" xfId="0" applyFont="1" applyBorder="1" applyAlignment="1">
      <alignment horizontal="center"/>
    </xf>
    <xf numFmtId="0" fontId="14" fillId="0" borderId="2" xfId="0" applyFont="1" applyBorder="1"/>
    <xf numFmtId="4" fontId="14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wrapText="1"/>
    </xf>
    <xf numFmtId="0" fontId="21" fillId="0" borderId="3" xfId="0" applyFont="1" applyBorder="1" applyAlignment="1">
      <alignment horizontal="center"/>
    </xf>
    <xf numFmtId="0" fontId="21" fillId="0" borderId="3" xfId="0" applyFont="1" applyBorder="1"/>
    <xf numFmtId="4" fontId="21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19" fillId="10" borderId="10" xfId="0" applyFont="1" applyFill="1" applyBorder="1" applyAlignment="1">
      <alignment horizontal="center"/>
    </xf>
    <xf numFmtId="164" fontId="21" fillId="10" borderId="11" xfId="0" applyNumberFormat="1" applyFont="1" applyFill="1" applyBorder="1" applyAlignment="1">
      <alignment horizontal="center"/>
    </xf>
    <xf numFmtId="0" fontId="21" fillId="10" borderId="11" xfId="0" applyFont="1" applyFill="1" applyBorder="1"/>
    <xf numFmtId="0" fontId="21" fillId="10" borderId="11" xfId="0" applyFont="1" applyFill="1" applyBorder="1" applyAlignment="1">
      <alignment horizontal="center"/>
    </xf>
    <xf numFmtId="4" fontId="21" fillId="10" borderId="11" xfId="0" applyNumberFormat="1" applyFont="1" applyFill="1" applyBorder="1" applyAlignment="1">
      <alignment horizontal="center"/>
    </xf>
    <xf numFmtId="0" fontId="21" fillId="10" borderId="11" xfId="0" applyFont="1" applyFill="1" applyBorder="1" applyAlignment="1">
      <alignment horizontal="center" vertical="center"/>
    </xf>
    <xf numFmtId="0" fontId="18" fillId="10" borderId="1" xfId="0" applyFont="1" applyFill="1" applyBorder="1"/>
    <xf numFmtId="0" fontId="22" fillId="10" borderId="0" xfId="0" applyFont="1" applyFill="1" applyAlignment="1">
      <alignment horizontal="center" vertical="center"/>
    </xf>
    <xf numFmtId="0" fontId="15" fillId="10" borderId="0" xfId="0" applyFont="1" applyFill="1"/>
    <xf numFmtId="0" fontId="0" fillId="10" borderId="0" xfId="0" applyFill="1"/>
    <xf numFmtId="4" fontId="0" fillId="10" borderId="0" xfId="0" applyNumberFormat="1" applyFill="1"/>
    <xf numFmtId="0" fontId="15" fillId="10" borderId="0" xfId="0" applyFont="1" applyFill="1" applyAlignment="1">
      <alignment horizontal="center"/>
    </xf>
    <xf numFmtId="0" fontId="15" fillId="10" borderId="0" xfId="0" applyFont="1" applyFill="1" applyAlignment="1">
      <alignment horizontal="center" vertical="center"/>
    </xf>
    <xf numFmtId="0" fontId="16" fillId="10" borderId="0" xfId="0" applyFont="1" applyFill="1"/>
    <xf numFmtId="0" fontId="15" fillId="10" borderId="1" xfId="0" applyFont="1" applyFill="1" applyBorder="1"/>
    <xf numFmtId="0" fontId="27" fillId="10" borderId="1" xfId="0" applyFont="1" applyFill="1" applyBorder="1"/>
    <xf numFmtId="0" fontId="0" fillId="10" borderId="1" xfId="0" applyFill="1" applyBorder="1" applyAlignment="1">
      <alignment horizontal="center"/>
    </xf>
    <xf numFmtId="4" fontId="15" fillId="10" borderId="0" xfId="0" applyNumberFormat="1" applyFont="1" applyFill="1"/>
    <xf numFmtId="0" fontId="28" fillId="0" borderId="13" xfId="0" applyFont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3" xfId="0" applyFont="1" applyFill="1" applyBorder="1"/>
    <xf numFmtId="0" fontId="0" fillId="11" borderId="13" xfId="0" applyFill="1" applyBorder="1"/>
    <xf numFmtId="0" fontId="0" fillId="0" borderId="1" xfId="0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3" xfId="0" applyBorder="1"/>
    <xf numFmtId="0" fontId="5" fillId="0" borderId="12" xfId="0" applyFont="1" applyBorder="1"/>
    <xf numFmtId="0" fontId="5" fillId="4" borderId="12" xfId="0" applyFont="1" applyFill="1" applyBorder="1"/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2" fillId="4" borderId="12" xfId="0" applyFont="1" applyFill="1" applyBorder="1"/>
    <xf numFmtId="0" fontId="0" fillId="0" borderId="2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5" fillId="0" borderId="12" xfId="0" applyFont="1" applyBorder="1" applyAlignment="1">
      <alignment wrapText="1"/>
    </xf>
    <xf numFmtId="0" fontId="0" fillId="0" borderId="16" xfId="0" applyBorder="1" applyAlignment="1">
      <alignment vertical="center" wrapText="1"/>
    </xf>
    <xf numFmtId="0" fontId="2" fillId="0" borderId="12" xfId="0" applyFont="1" applyBorder="1" applyAlignment="1">
      <alignment wrapText="1"/>
    </xf>
    <xf numFmtId="0" fontId="0" fillId="0" borderId="19" xfId="0" applyBorder="1"/>
    <xf numFmtId="0" fontId="0" fillId="0" borderId="24" xfId="0" applyBorder="1"/>
    <xf numFmtId="0" fontId="18" fillId="10" borderId="3" xfId="0" applyFont="1" applyFill="1" applyBorder="1"/>
    <xf numFmtId="3" fontId="0" fillId="0" borderId="1" xfId="0" applyNumberFormat="1" applyBorder="1"/>
    <xf numFmtId="3" fontId="0" fillId="4" borderId="1" xfId="0" applyNumberFormat="1" applyFill="1" applyBorder="1"/>
    <xf numFmtId="0" fontId="8" fillId="0" borderId="12" xfId="0" applyFont="1" applyBorder="1"/>
    <xf numFmtId="0" fontId="3" fillId="0" borderId="12" xfId="0" applyFont="1" applyBorder="1"/>
    <xf numFmtId="0" fontId="0" fillId="0" borderId="26" xfId="0" applyBorder="1" applyAlignment="1">
      <alignment vertical="center"/>
    </xf>
    <xf numFmtId="0" fontId="5" fillId="0" borderId="22" xfId="0" applyFont="1" applyBorder="1"/>
    <xf numFmtId="0" fontId="5" fillId="1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5" fillId="0" borderId="12" xfId="0" applyFont="1" applyBorder="1" applyAlignment="1">
      <alignment vertical="center"/>
    </xf>
    <xf numFmtId="0" fontId="0" fillId="0" borderId="12" xfId="0" applyBorder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5" xfId="0" applyBorder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164" fontId="29" fillId="10" borderId="0" xfId="0" applyNumberFormat="1" applyFont="1" applyFill="1" applyAlignment="1">
      <alignment horizontal="center"/>
    </xf>
    <xf numFmtId="0" fontId="29" fillId="10" borderId="0" xfId="0" applyFont="1" applyFill="1" applyAlignment="1">
      <alignment wrapText="1"/>
    </xf>
    <xf numFmtId="4" fontId="29" fillId="10" borderId="0" xfId="0" applyNumberFormat="1" applyFont="1" applyFill="1" applyAlignment="1">
      <alignment horizontal="center"/>
    </xf>
    <xf numFmtId="164" fontId="0" fillId="0" borderId="2" xfId="0" applyNumberFormat="1" applyBorder="1" applyAlignment="1">
      <alignment horizontal="center"/>
    </xf>
    <xf numFmtId="0" fontId="18" fillId="10" borderId="0" xfId="0" applyFont="1" applyFill="1"/>
    <xf numFmtId="164" fontId="22" fillId="10" borderId="0" xfId="0" applyNumberFormat="1" applyFont="1" applyFill="1" applyAlignment="1">
      <alignment horizontal="center"/>
    </xf>
    <xf numFmtId="0" fontId="22" fillId="10" borderId="0" xfId="0" applyFont="1" applyFill="1"/>
    <xf numFmtId="0" fontId="22" fillId="10" borderId="0" xfId="0" applyFont="1" applyFill="1" applyAlignment="1">
      <alignment horizontal="center"/>
    </xf>
    <xf numFmtId="4" fontId="22" fillId="10" borderId="0" xfId="0" applyNumberFormat="1" applyFont="1" applyFill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25" fillId="10" borderId="0" xfId="0" applyNumberFormat="1" applyFont="1" applyFill="1" applyAlignment="1">
      <alignment horizontal="center"/>
    </xf>
    <xf numFmtId="0" fontId="25" fillId="10" borderId="0" xfId="0" applyFont="1" applyFill="1" applyAlignment="1">
      <alignment wrapText="1"/>
    </xf>
    <xf numFmtId="4" fontId="25" fillId="10" borderId="0" xfId="0" applyNumberFormat="1" applyFont="1" applyFill="1" applyAlignment="1">
      <alignment horizontal="center"/>
    </xf>
    <xf numFmtId="164" fontId="25" fillId="0" borderId="0" xfId="0" applyNumberFormat="1" applyFont="1" applyAlignment="1">
      <alignment horizontal="center"/>
    </xf>
    <xf numFmtId="0" fontId="25" fillId="0" borderId="0" xfId="0" applyFont="1" applyAlignment="1">
      <alignment wrapText="1"/>
    </xf>
    <xf numFmtId="4" fontId="25" fillId="0" borderId="0" xfId="0" applyNumberFormat="1" applyFont="1" applyAlignment="1">
      <alignment horizontal="center"/>
    </xf>
    <xf numFmtId="164" fontId="25" fillId="10" borderId="0" xfId="0" applyNumberFormat="1" applyFont="1" applyFill="1" applyAlignment="1">
      <alignment horizontal="center" vertical="top"/>
    </xf>
    <xf numFmtId="0" fontId="25" fillId="10" borderId="0" xfId="0" applyFont="1" applyFill="1" applyAlignment="1">
      <alignment vertical="top" wrapTex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164" fontId="26" fillId="0" borderId="0" xfId="0" applyNumberFormat="1" applyFont="1" applyAlignment="1">
      <alignment horizontal="center"/>
    </xf>
    <xf numFmtId="0" fontId="26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4" fontId="4" fillId="0" borderId="14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left" wrapText="1"/>
    </xf>
    <xf numFmtId="164" fontId="23" fillId="0" borderId="0" xfId="0" applyNumberFormat="1" applyFont="1" applyAlignment="1">
      <alignment horizontal="center" vertical="top" wrapText="1"/>
    </xf>
    <xf numFmtId="164" fontId="23" fillId="0" borderId="0" xfId="0" applyNumberFormat="1" applyFont="1" applyAlignment="1">
      <alignment horizontal="left" vertical="top" wrapText="1"/>
    </xf>
    <xf numFmtId="164" fontId="5" fillId="10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3" fillId="0" borderId="0" xfId="0" applyNumberFormat="1" applyFont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31" fillId="0" borderId="14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" fontId="31" fillId="0" borderId="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9" fillId="0" borderId="2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B0CB-C0F9-4BA0-B128-252CC2DC23DE}">
  <sheetPr filterMode="1">
    <pageSetUpPr fitToPage="1"/>
  </sheetPr>
  <dimension ref="A1:N257"/>
  <sheetViews>
    <sheetView view="pageBreakPreview" zoomScale="85" zoomScaleNormal="100" zoomScaleSheetLayoutView="85" zoomScalePageLayoutView="55" workbookViewId="0">
      <pane xSplit="3" ySplit="2" topLeftCell="D22" activePane="bottomRight" state="frozen"/>
      <selection pane="topRight" activeCell="D1" sqref="D1"/>
      <selection pane="bottomLeft" activeCell="A3" sqref="A3"/>
      <selection pane="bottomRight" activeCell="C245" sqref="C245"/>
    </sheetView>
  </sheetViews>
  <sheetFormatPr defaultRowHeight="14.4" x14ac:dyDescent="0.3"/>
  <cols>
    <col min="1" max="1" width="7.88671875" style="2" customWidth="1"/>
    <col min="2" max="2" width="12.109375" style="1" customWidth="1"/>
    <col min="3" max="3" width="50.6640625" customWidth="1"/>
    <col min="4" max="4" width="17.6640625" style="2" customWidth="1"/>
    <col min="5" max="5" width="10.109375" style="2" customWidth="1"/>
    <col min="6" max="6" width="9.109375" style="2" customWidth="1"/>
    <col min="7" max="7" width="9.6640625" customWidth="1"/>
    <col min="8" max="8" width="9.44140625" customWidth="1"/>
    <col min="9" max="9" width="12" style="64" customWidth="1"/>
    <col min="10" max="10" width="53.5546875" style="312" customWidth="1"/>
    <col min="11" max="11" width="14.109375" style="106" customWidth="1"/>
    <col min="12" max="14" width="15.6640625" style="106" customWidth="1"/>
  </cols>
  <sheetData>
    <row r="1" spans="1:14" ht="21" x14ac:dyDescent="0.4">
      <c r="A1" s="5"/>
      <c r="B1" s="113" t="s">
        <v>470</v>
      </c>
      <c r="C1" s="113"/>
      <c r="D1" s="113"/>
      <c r="E1" s="113"/>
      <c r="F1" s="113"/>
      <c r="G1" s="113"/>
      <c r="H1" s="113"/>
      <c r="I1" s="113"/>
    </row>
    <row r="2" spans="1:14" ht="43.2" x14ac:dyDescent="0.3">
      <c r="A2" s="46" t="s">
        <v>0</v>
      </c>
      <c r="B2" s="344" t="s">
        <v>261</v>
      </c>
      <c r="C2" s="46" t="s">
        <v>257</v>
      </c>
      <c r="D2" s="45" t="s">
        <v>258</v>
      </c>
      <c r="E2" s="45" t="s">
        <v>259</v>
      </c>
      <c r="F2" s="45" t="s">
        <v>260</v>
      </c>
      <c r="G2" s="45" t="s">
        <v>360</v>
      </c>
      <c r="H2" s="45" t="s">
        <v>348</v>
      </c>
      <c r="I2" s="345" t="s">
        <v>349</v>
      </c>
      <c r="J2" s="346" t="s">
        <v>417</v>
      </c>
      <c r="K2" s="327" t="s">
        <v>420</v>
      </c>
      <c r="L2" s="327" t="s">
        <v>421</v>
      </c>
      <c r="M2" s="324" t="s">
        <v>406</v>
      </c>
      <c r="N2" s="324" t="s">
        <v>458</v>
      </c>
    </row>
    <row r="3" spans="1:14" hidden="1" x14ac:dyDescent="0.3">
      <c r="A3" s="79">
        <v>1</v>
      </c>
      <c r="B3" s="180">
        <v>401180</v>
      </c>
      <c r="C3" s="181" t="s">
        <v>72</v>
      </c>
      <c r="D3" s="182"/>
      <c r="E3" s="182"/>
      <c r="F3" s="182"/>
      <c r="G3" s="183"/>
      <c r="H3" s="183"/>
      <c r="I3" s="184"/>
      <c r="J3" s="333" t="s">
        <v>410</v>
      </c>
      <c r="K3" s="185">
        <v>1</v>
      </c>
      <c r="L3" s="185"/>
      <c r="M3" s="185"/>
      <c r="N3" s="185"/>
    </row>
    <row r="4" spans="1:14" hidden="1" x14ac:dyDescent="0.3">
      <c r="A4" s="82">
        <v>2</v>
      </c>
      <c r="B4" s="8">
        <v>401180</v>
      </c>
      <c r="C4" s="23" t="s">
        <v>70</v>
      </c>
      <c r="D4" s="10"/>
      <c r="E4" s="10"/>
      <c r="F4" s="10"/>
      <c r="G4" s="24"/>
      <c r="H4" s="24"/>
      <c r="I4" s="71"/>
      <c r="J4" s="334" t="s">
        <v>410</v>
      </c>
      <c r="K4" s="179">
        <v>1</v>
      </c>
      <c r="L4" s="179"/>
      <c r="M4" s="179"/>
      <c r="N4" s="179"/>
    </row>
    <row r="5" spans="1:14" hidden="1" x14ac:dyDescent="0.3">
      <c r="A5" s="82">
        <v>3</v>
      </c>
      <c r="B5" s="15">
        <v>401150</v>
      </c>
      <c r="C5" s="6" t="s">
        <v>371</v>
      </c>
      <c r="D5" s="19"/>
      <c r="E5" s="19"/>
      <c r="F5" s="19"/>
      <c r="G5" s="16">
        <v>3</v>
      </c>
      <c r="H5" s="16">
        <v>2</v>
      </c>
      <c r="I5" s="65">
        <f>G5*H5</f>
        <v>6</v>
      </c>
      <c r="J5" s="241"/>
      <c r="K5" s="107"/>
      <c r="L5" s="107"/>
      <c r="M5" s="107"/>
      <c r="N5" s="107"/>
    </row>
    <row r="6" spans="1:14" hidden="1" x14ac:dyDescent="0.3">
      <c r="A6" s="82">
        <v>4</v>
      </c>
      <c r="B6" s="15">
        <v>401115</v>
      </c>
      <c r="C6" s="16" t="s">
        <v>391</v>
      </c>
      <c r="D6" s="19">
        <v>1</v>
      </c>
      <c r="E6" s="19"/>
      <c r="F6" s="19">
        <v>1</v>
      </c>
      <c r="G6" s="16"/>
      <c r="H6" s="16"/>
      <c r="I6" s="65"/>
      <c r="J6" s="241"/>
      <c r="K6" s="107"/>
      <c r="L6" s="107"/>
      <c r="M6" s="107"/>
      <c r="N6" s="107"/>
    </row>
    <row r="7" spans="1:14" hidden="1" x14ac:dyDescent="0.3">
      <c r="A7" s="82">
        <v>5</v>
      </c>
      <c r="B7" s="15">
        <v>401065</v>
      </c>
      <c r="C7" s="16" t="s">
        <v>16</v>
      </c>
      <c r="D7" s="19">
        <v>1</v>
      </c>
      <c r="E7" s="19"/>
      <c r="F7" s="19">
        <v>1</v>
      </c>
      <c r="G7" s="16"/>
      <c r="H7" s="16"/>
      <c r="I7" s="65"/>
      <c r="J7" s="241" t="s">
        <v>411</v>
      </c>
      <c r="K7" s="107">
        <v>2</v>
      </c>
      <c r="L7" s="107"/>
      <c r="M7" s="107"/>
      <c r="N7" s="107"/>
    </row>
    <row r="8" spans="1:14" hidden="1" x14ac:dyDescent="0.3">
      <c r="A8" s="82">
        <v>6</v>
      </c>
      <c r="B8" s="8">
        <v>400970</v>
      </c>
      <c r="C8" s="33" t="s">
        <v>392</v>
      </c>
      <c r="D8" s="10">
        <v>1</v>
      </c>
      <c r="E8" s="10"/>
      <c r="F8" s="10">
        <v>1</v>
      </c>
      <c r="G8" s="23"/>
      <c r="H8" s="23"/>
      <c r="I8" s="72"/>
      <c r="J8" s="241"/>
      <c r="K8" s="107"/>
      <c r="L8" s="107"/>
      <c r="M8" s="107"/>
      <c r="N8" s="107"/>
    </row>
    <row r="9" spans="1:14" hidden="1" x14ac:dyDescent="0.3">
      <c r="A9" s="82">
        <v>7</v>
      </c>
      <c r="B9" s="8">
        <v>400970</v>
      </c>
      <c r="C9" s="9" t="s">
        <v>73</v>
      </c>
      <c r="D9" s="10">
        <v>1</v>
      </c>
      <c r="E9" s="10"/>
      <c r="F9" s="10">
        <v>1</v>
      </c>
      <c r="G9" s="23"/>
      <c r="H9" s="23"/>
      <c r="I9" s="72"/>
      <c r="J9" s="241"/>
      <c r="K9" s="107"/>
      <c r="L9" s="107"/>
      <c r="M9" s="107"/>
      <c r="N9" s="107"/>
    </row>
    <row r="10" spans="1:14" hidden="1" x14ac:dyDescent="0.3">
      <c r="A10" s="82">
        <v>8</v>
      </c>
      <c r="B10" s="8">
        <v>400970</v>
      </c>
      <c r="C10" s="9" t="s">
        <v>90</v>
      </c>
      <c r="D10" s="10">
        <v>1</v>
      </c>
      <c r="E10" s="10"/>
      <c r="F10" s="10">
        <v>1</v>
      </c>
      <c r="G10" s="23"/>
      <c r="H10" s="23"/>
      <c r="I10" s="72"/>
      <c r="J10" s="241"/>
      <c r="K10" s="107"/>
      <c r="L10" s="107"/>
      <c r="M10" s="107"/>
      <c r="N10" s="107"/>
    </row>
    <row r="11" spans="1:14" hidden="1" x14ac:dyDescent="0.3">
      <c r="A11" s="82">
        <v>9</v>
      </c>
      <c r="B11" s="15">
        <v>400870</v>
      </c>
      <c r="C11" s="323" t="s">
        <v>87</v>
      </c>
      <c r="D11" s="19"/>
      <c r="E11" s="105"/>
      <c r="F11" s="19"/>
      <c r="G11" s="16"/>
      <c r="H11" s="16"/>
      <c r="I11" s="65"/>
      <c r="J11" s="241"/>
      <c r="K11" s="107"/>
      <c r="L11" s="107"/>
      <c r="M11" s="107"/>
      <c r="N11" s="107"/>
    </row>
    <row r="12" spans="1:14" hidden="1" x14ac:dyDescent="0.3">
      <c r="A12" s="82">
        <v>10</v>
      </c>
      <c r="B12" s="15">
        <v>400721</v>
      </c>
      <c r="C12" s="17" t="s">
        <v>27</v>
      </c>
      <c r="D12" s="19">
        <v>1</v>
      </c>
      <c r="E12" s="19"/>
      <c r="F12" s="19">
        <v>1</v>
      </c>
      <c r="G12" s="16"/>
      <c r="H12" s="16"/>
      <c r="I12" s="65"/>
      <c r="J12" s="241" t="s">
        <v>411</v>
      </c>
      <c r="K12" s="107">
        <v>2</v>
      </c>
      <c r="L12" s="107"/>
      <c r="M12" s="107"/>
      <c r="N12" s="107"/>
    </row>
    <row r="13" spans="1:14" hidden="1" x14ac:dyDescent="0.3">
      <c r="A13" s="82">
        <v>11</v>
      </c>
      <c r="B13" s="8">
        <v>400670</v>
      </c>
      <c r="C13" s="9" t="s">
        <v>77</v>
      </c>
      <c r="D13" s="10">
        <v>1</v>
      </c>
      <c r="E13" s="10"/>
      <c r="F13" s="10"/>
      <c r="G13" s="16"/>
      <c r="H13" s="16"/>
      <c r="I13" s="65"/>
      <c r="J13" s="241"/>
      <c r="K13" s="107"/>
      <c r="L13" s="107"/>
      <c r="M13" s="107"/>
      <c r="N13" s="107"/>
    </row>
    <row r="14" spans="1:14" hidden="1" x14ac:dyDescent="0.3">
      <c r="A14" s="82">
        <v>12</v>
      </c>
      <c r="B14" s="8">
        <v>400670</v>
      </c>
      <c r="C14" s="9" t="s">
        <v>393</v>
      </c>
      <c r="D14" s="10">
        <v>1</v>
      </c>
      <c r="E14" s="10"/>
      <c r="F14" s="10"/>
      <c r="G14" s="16"/>
      <c r="H14" s="16"/>
      <c r="I14" s="65"/>
      <c r="J14" s="241"/>
      <c r="K14" s="107"/>
      <c r="L14" s="107"/>
      <c r="M14" s="107"/>
      <c r="N14" s="107"/>
    </row>
    <row r="15" spans="1:14" hidden="1" x14ac:dyDescent="0.3">
      <c r="A15" s="82">
        <v>13</v>
      </c>
      <c r="B15" s="15">
        <v>400630</v>
      </c>
      <c r="C15" s="6" t="s">
        <v>28</v>
      </c>
      <c r="D15" s="25"/>
      <c r="E15" s="18"/>
      <c r="F15" s="19"/>
      <c r="G15" s="16"/>
      <c r="H15" s="16"/>
      <c r="I15" s="65"/>
      <c r="J15" s="241"/>
      <c r="K15" s="107"/>
      <c r="L15" s="107"/>
      <c r="M15" s="107"/>
      <c r="N15" s="107"/>
    </row>
    <row r="16" spans="1:14" hidden="1" x14ac:dyDescent="0.3">
      <c r="A16" s="82">
        <v>14</v>
      </c>
      <c r="B16" s="15">
        <v>400505</v>
      </c>
      <c r="C16" s="6" t="s">
        <v>28</v>
      </c>
      <c r="D16" s="5"/>
      <c r="E16" s="5"/>
      <c r="F16" s="5"/>
      <c r="G16" s="3"/>
      <c r="H16" s="3"/>
      <c r="I16" s="62"/>
      <c r="J16" s="241"/>
      <c r="K16" s="107"/>
      <c r="L16" s="107"/>
      <c r="M16" s="107"/>
      <c r="N16" s="107"/>
    </row>
    <row r="17" spans="1:14" hidden="1" x14ac:dyDescent="0.3">
      <c r="A17" s="82">
        <v>15</v>
      </c>
      <c r="B17" s="27">
        <v>400277</v>
      </c>
      <c r="C17" s="26" t="s">
        <v>152</v>
      </c>
      <c r="D17" s="29"/>
      <c r="E17" s="29"/>
      <c r="F17" s="29">
        <v>1</v>
      </c>
      <c r="G17" s="136">
        <v>2</v>
      </c>
      <c r="H17" s="136">
        <v>2</v>
      </c>
      <c r="I17" s="137">
        <f>G17*H17</f>
        <v>4</v>
      </c>
      <c r="J17" s="282"/>
      <c r="K17" s="110"/>
      <c r="L17" s="110"/>
      <c r="M17" s="110"/>
      <c r="N17" s="110"/>
    </row>
    <row r="18" spans="1:14" hidden="1" x14ac:dyDescent="0.3">
      <c r="A18" s="82">
        <v>16</v>
      </c>
      <c r="B18" s="8">
        <v>401200</v>
      </c>
      <c r="C18" s="9" t="s">
        <v>77</v>
      </c>
      <c r="D18" s="10">
        <v>1</v>
      </c>
      <c r="E18" s="19"/>
      <c r="F18" s="19"/>
      <c r="G18" s="16"/>
      <c r="H18" s="16"/>
      <c r="I18" s="65"/>
      <c r="J18" s="241"/>
      <c r="K18" s="107"/>
      <c r="L18" s="107"/>
      <c r="M18" s="107"/>
      <c r="N18" s="107"/>
    </row>
    <row r="19" spans="1:14" hidden="1" x14ac:dyDescent="0.3">
      <c r="A19" s="82">
        <v>17</v>
      </c>
      <c r="B19" s="8">
        <v>400200</v>
      </c>
      <c r="C19" s="9" t="s">
        <v>393</v>
      </c>
      <c r="D19" s="10">
        <v>1</v>
      </c>
      <c r="E19" s="19"/>
      <c r="F19" s="19"/>
      <c r="G19" s="16"/>
      <c r="H19" s="16"/>
      <c r="I19" s="65"/>
      <c r="J19" s="241"/>
      <c r="K19" s="107"/>
      <c r="L19" s="107"/>
      <c r="M19" s="107"/>
      <c r="N19" s="107"/>
    </row>
    <row r="20" spans="1:14" hidden="1" x14ac:dyDescent="0.3">
      <c r="A20" s="82">
        <v>18</v>
      </c>
      <c r="B20" s="15">
        <v>400003</v>
      </c>
      <c r="C20" s="16" t="s">
        <v>29</v>
      </c>
      <c r="D20" s="19">
        <v>1</v>
      </c>
      <c r="E20" s="19"/>
      <c r="F20" s="19">
        <v>1</v>
      </c>
      <c r="G20" s="16"/>
      <c r="H20" s="16"/>
      <c r="I20" s="65"/>
      <c r="J20" s="241" t="s">
        <v>411</v>
      </c>
      <c r="K20" s="107">
        <v>2</v>
      </c>
      <c r="L20" s="107"/>
      <c r="M20" s="107"/>
      <c r="N20" s="107"/>
    </row>
    <row r="21" spans="1:14" hidden="1" x14ac:dyDescent="0.3">
      <c r="A21" s="82">
        <v>19</v>
      </c>
      <c r="B21" s="28">
        <v>399910</v>
      </c>
      <c r="C21" s="26" t="s">
        <v>153</v>
      </c>
      <c r="D21" s="29"/>
      <c r="E21" s="29"/>
      <c r="F21" s="29">
        <v>1</v>
      </c>
      <c r="G21" s="136">
        <v>2</v>
      </c>
      <c r="H21" s="136">
        <v>2</v>
      </c>
      <c r="I21" s="137">
        <f>G21*H21</f>
        <v>4</v>
      </c>
      <c r="J21" s="282"/>
      <c r="K21" s="110"/>
      <c r="L21" s="110"/>
      <c r="M21" s="110"/>
      <c r="N21" s="110"/>
    </row>
    <row r="22" spans="1:14" x14ac:dyDescent="0.3">
      <c r="A22" s="82">
        <v>20</v>
      </c>
      <c r="B22" s="15">
        <v>399617</v>
      </c>
      <c r="C22" s="17" t="s">
        <v>2</v>
      </c>
      <c r="D22" s="19"/>
      <c r="E22" s="19"/>
      <c r="F22" s="19">
        <v>1</v>
      </c>
      <c r="G22" s="55">
        <v>10</v>
      </c>
      <c r="H22" s="55">
        <v>4</v>
      </c>
      <c r="I22" s="65">
        <f>G22*H22</f>
        <v>40</v>
      </c>
      <c r="J22" s="241" t="s">
        <v>455</v>
      </c>
      <c r="K22" s="107"/>
      <c r="L22" s="107"/>
      <c r="M22" s="107"/>
      <c r="N22" s="107"/>
    </row>
    <row r="23" spans="1:14" hidden="1" x14ac:dyDescent="0.3">
      <c r="A23" s="82">
        <v>21</v>
      </c>
      <c r="B23" s="27">
        <v>399410</v>
      </c>
      <c r="C23" s="26" t="s">
        <v>154</v>
      </c>
      <c r="D23" s="29"/>
      <c r="E23" s="29"/>
      <c r="F23" s="29">
        <v>1</v>
      </c>
      <c r="G23" s="136">
        <v>2</v>
      </c>
      <c r="H23" s="136">
        <v>2</v>
      </c>
      <c r="I23" s="137">
        <f>G23*H23</f>
        <v>4</v>
      </c>
      <c r="J23" s="282"/>
      <c r="K23" s="110"/>
      <c r="L23" s="110"/>
      <c r="M23" s="110"/>
      <c r="N23" s="110"/>
    </row>
    <row r="24" spans="1:14" hidden="1" x14ac:dyDescent="0.3">
      <c r="A24" s="82">
        <v>22</v>
      </c>
      <c r="B24" s="114">
        <v>399220</v>
      </c>
      <c r="C24" s="115" t="s">
        <v>15</v>
      </c>
      <c r="D24" s="115"/>
      <c r="E24" s="115"/>
      <c r="F24" s="116"/>
      <c r="G24" s="115"/>
      <c r="H24" s="115"/>
      <c r="I24" s="117"/>
      <c r="J24" s="335"/>
      <c r="K24" s="127"/>
      <c r="L24" s="127"/>
      <c r="M24" s="127"/>
      <c r="N24" s="127"/>
    </row>
    <row r="25" spans="1:14" hidden="1" x14ac:dyDescent="0.3">
      <c r="A25" s="82">
        <v>23</v>
      </c>
      <c r="B25" s="15">
        <v>397680</v>
      </c>
      <c r="C25" s="17" t="s">
        <v>58</v>
      </c>
      <c r="D25" s="19">
        <v>1</v>
      </c>
      <c r="E25" s="19"/>
      <c r="F25" s="19">
        <v>1</v>
      </c>
      <c r="G25" s="16"/>
      <c r="H25" s="16"/>
      <c r="I25" s="65"/>
      <c r="J25" s="241" t="s">
        <v>411</v>
      </c>
      <c r="K25" s="107">
        <v>2</v>
      </c>
      <c r="L25" s="107"/>
      <c r="M25" s="107"/>
      <c r="N25" s="107"/>
    </row>
    <row r="26" spans="1:14" hidden="1" x14ac:dyDescent="0.3">
      <c r="A26" s="82">
        <v>24</v>
      </c>
      <c r="B26" s="132">
        <v>396900</v>
      </c>
      <c r="C26" s="133" t="s">
        <v>60</v>
      </c>
      <c r="D26" s="134"/>
      <c r="E26" s="134"/>
      <c r="F26" s="134"/>
      <c r="G26" s="35"/>
      <c r="H26" s="35"/>
      <c r="I26" s="131"/>
      <c r="J26" s="336"/>
      <c r="K26" s="139"/>
      <c r="L26" s="139"/>
      <c r="M26" s="139"/>
      <c r="N26" s="139"/>
    </row>
    <row r="27" spans="1:14" hidden="1" x14ac:dyDescent="0.3">
      <c r="A27" s="82">
        <v>25</v>
      </c>
      <c r="B27" s="34">
        <v>396410</v>
      </c>
      <c r="C27" s="37" t="s">
        <v>91</v>
      </c>
      <c r="D27" s="36"/>
      <c r="E27" s="36"/>
      <c r="F27" s="36"/>
      <c r="G27" s="35"/>
      <c r="H27" s="35"/>
      <c r="I27" s="131"/>
      <c r="J27" s="336"/>
      <c r="K27" s="139"/>
      <c r="L27" s="139"/>
      <c r="M27" s="139"/>
      <c r="N27" s="139"/>
    </row>
    <row r="28" spans="1:14" hidden="1" x14ac:dyDescent="0.3">
      <c r="A28" s="82">
        <v>26</v>
      </c>
      <c r="B28" s="8">
        <v>396295</v>
      </c>
      <c r="C28" s="9" t="s">
        <v>92</v>
      </c>
      <c r="D28" s="10">
        <v>1</v>
      </c>
      <c r="E28" s="10"/>
      <c r="F28" s="10">
        <v>1</v>
      </c>
      <c r="G28" s="16"/>
      <c r="H28" s="16"/>
      <c r="I28" s="65"/>
      <c r="J28" s="236"/>
      <c r="K28" s="236"/>
      <c r="L28" s="236"/>
      <c r="M28" s="236"/>
      <c r="N28" s="236"/>
    </row>
    <row r="29" spans="1:14" hidden="1" x14ac:dyDescent="0.3">
      <c r="A29" s="82">
        <v>27</v>
      </c>
      <c r="B29" s="8">
        <v>396295</v>
      </c>
      <c r="C29" s="23" t="s">
        <v>93</v>
      </c>
      <c r="D29" s="10">
        <v>1</v>
      </c>
      <c r="E29" s="10"/>
      <c r="F29" s="10">
        <v>1</v>
      </c>
      <c r="G29" s="16"/>
      <c r="H29" s="16"/>
      <c r="I29" s="65"/>
      <c r="J29" s="236"/>
      <c r="K29" s="236"/>
      <c r="L29" s="236"/>
      <c r="M29" s="236"/>
      <c r="N29" s="236"/>
    </row>
    <row r="30" spans="1:14" hidden="1" x14ac:dyDescent="0.3">
      <c r="A30" s="82">
        <v>28</v>
      </c>
      <c r="B30" s="15">
        <v>396276</v>
      </c>
      <c r="C30" s="17" t="s">
        <v>94</v>
      </c>
      <c r="D30" s="19"/>
      <c r="E30" s="19"/>
      <c r="F30" s="19"/>
      <c r="G30" s="16"/>
      <c r="H30" s="16"/>
      <c r="I30" s="65"/>
    </row>
    <row r="31" spans="1:14" hidden="1" x14ac:dyDescent="0.3">
      <c r="A31" s="82">
        <v>29</v>
      </c>
      <c r="B31" s="15">
        <v>395890</v>
      </c>
      <c r="C31" s="16" t="s">
        <v>92</v>
      </c>
      <c r="D31" s="19">
        <v>1</v>
      </c>
      <c r="E31" s="19"/>
      <c r="F31" s="19">
        <v>1</v>
      </c>
      <c r="G31" s="16"/>
      <c r="H31" s="16"/>
      <c r="I31" s="65"/>
      <c r="J31" s="236"/>
      <c r="K31" s="236"/>
      <c r="L31" s="236"/>
      <c r="M31" s="236"/>
      <c r="N31" s="236"/>
    </row>
    <row r="32" spans="1:14" hidden="1" x14ac:dyDescent="0.3">
      <c r="A32" s="82">
        <v>30</v>
      </c>
      <c r="B32" s="8">
        <v>394580</v>
      </c>
      <c r="C32" s="9" t="s">
        <v>95</v>
      </c>
      <c r="D32" s="10">
        <v>1</v>
      </c>
      <c r="E32" s="10"/>
      <c r="F32" s="10">
        <v>1</v>
      </c>
      <c r="G32" s="16"/>
      <c r="H32" s="16"/>
      <c r="I32" s="65"/>
      <c r="J32" s="241" t="s">
        <v>411</v>
      </c>
      <c r="K32" s="107">
        <v>2</v>
      </c>
      <c r="L32" s="107"/>
      <c r="M32" s="107"/>
      <c r="N32" s="107"/>
    </row>
    <row r="33" spans="1:14" hidden="1" x14ac:dyDescent="0.3">
      <c r="A33" s="82">
        <v>31</v>
      </c>
      <c r="B33" s="8">
        <v>394580</v>
      </c>
      <c r="C33" s="23" t="s">
        <v>93</v>
      </c>
      <c r="D33" s="10">
        <v>1</v>
      </c>
      <c r="E33" s="10"/>
      <c r="F33" s="10">
        <v>1</v>
      </c>
      <c r="G33" s="16"/>
      <c r="H33" s="16"/>
      <c r="I33" s="65"/>
      <c r="J33" s="241" t="s">
        <v>411</v>
      </c>
      <c r="K33" s="107">
        <v>2</v>
      </c>
      <c r="L33" s="107"/>
      <c r="M33" s="107"/>
      <c r="N33" s="107"/>
    </row>
    <row r="34" spans="1:14" hidden="1" x14ac:dyDescent="0.3">
      <c r="A34" s="82">
        <v>32</v>
      </c>
      <c r="B34" s="15">
        <v>394320</v>
      </c>
      <c r="C34" s="17" t="s">
        <v>95</v>
      </c>
      <c r="D34" s="19">
        <v>1</v>
      </c>
      <c r="E34" s="19"/>
      <c r="F34" s="19">
        <v>1</v>
      </c>
      <c r="G34" s="16"/>
      <c r="H34" s="16"/>
      <c r="I34" s="65"/>
      <c r="J34" s="241" t="s">
        <v>411</v>
      </c>
      <c r="K34" s="107">
        <v>2</v>
      </c>
      <c r="L34" s="107"/>
      <c r="M34" s="107"/>
      <c r="N34" s="107"/>
    </row>
    <row r="35" spans="1:14" hidden="1" x14ac:dyDescent="0.3">
      <c r="A35" s="82">
        <v>33</v>
      </c>
      <c r="B35" s="132">
        <v>392697</v>
      </c>
      <c r="C35" s="133" t="s">
        <v>59</v>
      </c>
      <c r="D35" s="134"/>
      <c r="E35" s="134"/>
      <c r="F35" s="134"/>
      <c r="G35" s="35"/>
      <c r="H35" s="35"/>
      <c r="I35" s="131"/>
      <c r="J35" s="336"/>
      <c r="K35" s="139"/>
      <c r="L35" s="139"/>
      <c r="M35" s="139"/>
      <c r="N35" s="139"/>
    </row>
    <row r="36" spans="1:14" hidden="1" x14ac:dyDescent="0.3">
      <c r="A36" s="82">
        <v>34</v>
      </c>
      <c r="B36" s="34">
        <v>392210</v>
      </c>
      <c r="C36" s="37" t="s">
        <v>96</v>
      </c>
      <c r="D36" s="36"/>
      <c r="E36" s="36"/>
      <c r="F36" s="36"/>
      <c r="G36" s="35"/>
      <c r="H36" s="35"/>
      <c r="I36" s="131"/>
      <c r="J36" s="336"/>
      <c r="K36" s="139"/>
      <c r="L36" s="139"/>
      <c r="M36" s="139"/>
      <c r="N36" s="139"/>
    </row>
    <row r="37" spans="1:14" hidden="1" x14ac:dyDescent="0.3">
      <c r="A37" s="82">
        <v>35</v>
      </c>
      <c r="B37" s="15">
        <v>389680</v>
      </c>
      <c r="C37" s="17" t="s">
        <v>58</v>
      </c>
      <c r="D37" s="19">
        <v>1</v>
      </c>
      <c r="E37" s="19"/>
      <c r="F37" s="19">
        <v>1</v>
      </c>
      <c r="G37" s="16"/>
      <c r="H37" s="16"/>
      <c r="I37" s="65"/>
      <c r="J37" s="241" t="s">
        <v>411</v>
      </c>
      <c r="K37" s="107">
        <v>2</v>
      </c>
      <c r="L37" s="107"/>
      <c r="M37" s="107"/>
      <c r="N37" s="107"/>
    </row>
    <row r="38" spans="1:14" hidden="1" x14ac:dyDescent="0.3">
      <c r="A38" s="82">
        <v>36</v>
      </c>
      <c r="B38" s="119">
        <v>389450</v>
      </c>
      <c r="C38" s="115" t="s">
        <v>89</v>
      </c>
      <c r="D38" s="115"/>
      <c r="E38" s="115"/>
      <c r="F38" s="116"/>
      <c r="G38" s="125"/>
      <c r="H38" s="125"/>
      <c r="I38" s="126"/>
      <c r="J38" s="236"/>
      <c r="K38" s="234"/>
      <c r="L38" s="234"/>
      <c r="M38" s="234"/>
      <c r="N38" s="234"/>
    </row>
    <row r="39" spans="1:14" hidden="1" x14ac:dyDescent="0.3">
      <c r="A39" s="82">
        <v>37</v>
      </c>
      <c r="B39" s="132">
        <v>389000</v>
      </c>
      <c r="C39" s="133" t="s">
        <v>57</v>
      </c>
      <c r="D39" s="134"/>
      <c r="E39" s="134"/>
      <c r="F39" s="134"/>
      <c r="G39" s="35"/>
      <c r="H39" s="35"/>
      <c r="I39" s="131"/>
      <c r="J39" s="336"/>
      <c r="K39" s="139"/>
      <c r="L39" s="139"/>
      <c r="M39" s="139"/>
      <c r="N39" s="139"/>
    </row>
    <row r="40" spans="1:14" hidden="1" x14ac:dyDescent="0.3">
      <c r="A40" s="82">
        <v>38</v>
      </c>
      <c r="B40" s="34">
        <v>388510</v>
      </c>
      <c r="C40" s="37" t="s">
        <v>97</v>
      </c>
      <c r="D40" s="36"/>
      <c r="E40" s="36"/>
      <c r="F40" s="36"/>
      <c r="G40" s="35"/>
      <c r="H40" s="35"/>
      <c r="I40" s="131"/>
      <c r="J40" s="336"/>
      <c r="K40" s="139"/>
      <c r="L40" s="139"/>
      <c r="M40" s="139"/>
      <c r="N40" s="139"/>
    </row>
    <row r="41" spans="1:14" hidden="1" x14ac:dyDescent="0.3">
      <c r="A41" s="82">
        <v>39</v>
      </c>
      <c r="B41" s="15">
        <v>385460</v>
      </c>
      <c r="C41" s="3" t="s">
        <v>353</v>
      </c>
      <c r="D41" s="19"/>
      <c r="E41" s="19"/>
      <c r="F41" s="19">
        <v>1</v>
      </c>
      <c r="G41" s="16">
        <v>3.4</v>
      </c>
      <c r="H41" s="16">
        <v>1.5</v>
      </c>
      <c r="I41" s="65">
        <f>G41*H41</f>
        <v>5.0999999999999996</v>
      </c>
      <c r="J41" s="241"/>
      <c r="K41" s="107"/>
      <c r="L41" s="107"/>
      <c r="M41" s="107"/>
      <c r="N41" s="107"/>
    </row>
    <row r="42" spans="1:14" hidden="1" x14ac:dyDescent="0.3">
      <c r="A42" s="82">
        <v>40</v>
      </c>
      <c r="B42" s="132">
        <v>384898</v>
      </c>
      <c r="C42" s="133" t="s">
        <v>55</v>
      </c>
      <c r="D42" s="134"/>
      <c r="E42" s="134"/>
      <c r="F42" s="134"/>
      <c r="G42" s="35"/>
      <c r="H42" s="35"/>
      <c r="I42" s="131"/>
      <c r="J42" s="336"/>
      <c r="K42" s="139"/>
      <c r="L42" s="139"/>
      <c r="M42" s="139"/>
      <c r="N42" s="139"/>
    </row>
    <row r="43" spans="1:14" hidden="1" x14ac:dyDescent="0.3">
      <c r="A43" s="82">
        <v>41</v>
      </c>
      <c r="B43" s="8">
        <v>384440</v>
      </c>
      <c r="C43" s="9" t="s">
        <v>92</v>
      </c>
      <c r="D43" s="10">
        <v>1</v>
      </c>
      <c r="E43" s="10"/>
      <c r="F43" s="10">
        <v>1</v>
      </c>
      <c r="G43" s="16"/>
      <c r="H43" s="16"/>
      <c r="I43" s="65"/>
      <c r="J43" s="241" t="s">
        <v>413</v>
      </c>
      <c r="K43" s="107">
        <v>1</v>
      </c>
      <c r="L43" s="107"/>
      <c r="M43" s="107"/>
      <c r="N43" s="107"/>
    </row>
    <row r="44" spans="1:14" hidden="1" x14ac:dyDescent="0.3">
      <c r="A44" s="82">
        <v>42</v>
      </c>
      <c r="B44" s="8">
        <v>384440</v>
      </c>
      <c r="C44" s="23" t="s">
        <v>93</v>
      </c>
      <c r="D44" s="10">
        <v>1</v>
      </c>
      <c r="E44" s="10"/>
      <c r="F44" s="10">
        <v>1</v>
      </c>
      <c r="G44" s="16"/>
      <c r="H44" s="16"/>
      <c r="I44" s="65"/>
      <c r="J44" s="241"/>
      <c r="K44" s="107"/>
      <c r="L44" s="107"/>
      <c r="M44" s="107"/>
      <c r="N44" s="107"/>
    </row>
    <row r="45" spans="1:14" hidden="1" x14ac:dyDescent="0.3">
      <c r="A45" s="82">
        <v>43</v>
      </c>
      <c r="B45" s="34">
        <v>384410</v>
      </c>
      <c r="C45" s="37" t="s">
        <v>98</v>
      </c>
      <c r="D45" s="36"/>
      <c r="E45" s="36"/>
      <c r="F45" s="36"/>
      <c r="G45" s="35"/>
      <c r="H45" s="35"/>
      <c r="I45" s="131"/>
      <c r="J45" s="336"/>
      <c r="K45" s="139"/>
      <c r="L45" s="139"/>
      <c r="M45" s="139"/>
      <c r="N45" s="139"/>
    </row>
    <row r="46" spans="1:14" hidden="1" x14ac:dyDescent="0.3">
      <c r="A46" s="82">
        <v>44</v>
      </c>
      <c r="B46" s="15">
        <v>384070</v>
      </c>
      <c r="C46" s="17" t="s">
        <v>92</v>
      </c>
      <c r="D46" s="19">
        <v>1</v>
      </c>
      <c r="E46" s="19"/>
      <c r="F46" s="19">
        <v>1</v>
      </c>
      <c r="G46" s="16"/>
      <c r="H46" s="16"/>
      <c r="I46" s="65"/>
      <c r="J46" s="241"/>
      <c r="K46" s="107"/>
      <c r="L46" s="107"/>
      <c r="M46" s="107"/>
      <c r="N46" s="107"/>
    </row>
    <row r="47" spans="1:14" hidden="1" x14ac:dyDescent="0.3">
      <c r="A47" s="82">
        <v>45</v>
      </c>
      <c r="B47" s="15">
        <v>383842</v>
      </c>
      <c r="C47" s="3" t="s">
        <v>8</v>
      </c>
      <c r="D47" s="3"/>
      <c r="E47" s="3"/>
      <c r="F47" s="19">
        <v>1</v>
      </c>
      <c r="G47" s="3">
        <v>5.6</v>
      </c>
      <c r="H47" s="53">
        <v>4</v>
      </c>
      <c r="I47" s="62">
        <f>G47*H47</f>
        <v>22.4</v>
      </c>
      <c r="J47" s="241"/>
      <c r="K47" s="107"/>
      <c r="L47" s="107"/>
      <c r="M47" s="107"/>
      <c r="N47" s="107"/>
    </row>
    <row r="48" spans="1:14" hidden="1" x14ac:dyDescent="0.3">
      <c r="A48" s="82">
        <v>46</v>
      </c>
      <c r="B48" s="8">
        <v>383650</v>
      </c>
      <c r="C48" s="9" t="s">
        <v>95</v>
      </c>
      <c r="D48" s="10">
        <v>1</v>
      </c>
      <c r="E48" s="10"/>
      <c r="F48" s="10">
        <v>1</v>
      </c>
      <c r="G48" s="16"/>
      <c r="H48" s="16"/>
      <c r="I48" s="65"/>
      <c r="J48" s="241"/>
      <c r="K48" s="107"/>
      <c r="L48" s="107"/>
      <c r="M48" s="107"/>
      <c r="N48" s="107"/>
    </row>
    <row r="49" spans="1:14" hidden="1" x14ac:dyDescent="0.3">
      <c r="A49" s="82">
        <v>47</v>
      </c>
      <c r="B49" s="8">
        <v>383650</v>
      </c>
      <c r="C49" s="23" t="s">
        <v>93</v>
      </c>
      <c r="D49" s="10">
        <v>1</v>
      </c>
      <c r="E49" s="10"/>
      <c r="F49" s="10">
        <v>1</v>
      </c>
      <c r="G49" s="16"/>
      <c r="H49" s="16"/>
      <c r="I49" s="65"/>
      <c r="J49" s="241"/>
      <c r="K49" s="107"/>
      <c r="L49" s="107"/>
      <c r="M49" s="107"/>
      <c r="N49" s="107"/>
    </row>
    <row r="50" spans="1:14" hidden="1" x14ac:dyDescent="0.3">
      <c r="A50" s="82">
        <v>48</v>
      </c>
      <c r="B50" s="8">
        <v>383500</v>
      </c>
      <c r="C50" s="9" t="s">
        <v>74</v>
      </c>
      <c r="D50" s="10">
        <v>1</v>
      </c>
      <c r="E50" s="10"/>
      <c r="F50" s="10">
        <v>1</v>
      </c>
      <c r="G50" s="16"/>
      <c r="H50" s="16"/>
      <c r="I50" s="65"/>
      <c r="J50" s="241" t="s">
        <v>414</v>
      </c>
      <c r="K50" s="107">
        <v>1</v>
      </c>
      <c r="L50" s="107">
        <v>1</v>
      </c>
      <c r="M50" s="107"/>
      <c r="N50" s="107"/>
    </row>
    <row r="51" spans="1:14" hidden="1" x14ac:dyDescent="0.3">
      <c r="A51" s="82">
        <v>49</v>
      </c>
      <c r="B51" s="8">
        <v>383500</v>
      </c>
      <c r="C51" s="9" t="s">
        <v>99</v>
      </c>
      <c r="D51" s="10">
        <v>1</v>
      </c>
      <c r="E51" s="10"/>
      <c r="F51" s="10">
        <v>1</v>
      </c>
      <c r="G51" s="16"/>
      <c r="H51" s="16"/>
      <c r="I51" s="65"/>
      <c r="J51" s="241" t="s">
        <v>413</v>
      </c>
      <c r="K51" s="107">
        <v>1</v>
      </c>
      <c r="L51" s="107"/>
      <c r="M51" s="107"/>
      <c r="N51" s="107"/>
    </row>
    <row r="52" spans="1:14" hidden="1" x14ac:dyDescent="0.3">
      <c r="A52" s="82">
        <v>50</v>
      </c>
      <c r="B52" s="15">
        <v>383420</v>
      </c>
      <c r="C52" s="17" t="s">
        <v>95</v>
      </c>
      <c r="D52" s="19">
        <v>1</v>
      </c>
      <c r="E52" s="19"/>
      <c r="F52" s="19">
        <v>1</v>
      </c>
      <c r="G52" s="16"/>
      <c r="H52" s="16"/>
      <c r="I52" s="65"/>
      <c r="J52" s="241"/>
      <c r="K52" s="107"/>
      <c r="L52" s="107"/>
      <c r="M52" s="107"/>
      <c r="N52" s="107"/>
    </row>
    <row r="53" spans="1:14" hidden="1" x14ac:dyDescent="0.3">
      <c r="A53" s="82">
        <v>51</v>
      </c>
      <c r="B53" s="15">
        <v>382842</v>
      </c>
      <c r="C53" s="3" t="s">
        <v>11</v>
      </c>
      <c r="D53" s="3"/>
      <c r="E53" s="3"/>
      <c r="F53" s="5">
        <v>1</v>
      </c>
      <c r="G53" s="3">
        <v>5.6</v>
      </c>
      <c r="H53" s="53">
        <v>4</v>
      </c>
      <c r="I53" s="62">
        <f>G53*H53</f>
        <v>22.4</v>
      </c>
      <c r="J53" s="241"/>
      <c r="K53" s="107"/>
      <c r="L53" s="107"/>
      <c r="M53" s="107"/>
      <c r="N53" s="107"/>
    </row>
    <row r="54" spans="1:14" hidden="1" x14ac:dyDescent="0.3">
      <c r="A54" s="82">
        <v>52</v>
      </c>
      <c r="B54" s="15">
        <v>382642</v>
      </c>
      <c r="C54" s="17" t="s">
        <v>106</v>
      </c>
      <c r="D54" s="19"/>
      <c r="E54" s="19"/>
      <c r="F54" s="19">
        <v>1</v>
      </c>
      <c r="G54" s="3"/>
      <c r="H54" s="3"/>
      <c r="I54" s="62"/>
      <c r="J54" s="241" t="s">
        <v>408</v>
      </c>
      <c r="K54" s="107">
        <v>1</v>
      </c>
      <c r="L54" s="107"/>
      <c r="M54" s="107"/>
      <c r="N54" s="107"/>
    </row>
    <row r="55" spans="1:14" hidden="1" x14ac:dyDescent="0.3">
      <c r="A55" s="82">
        <v>53</v>
      </c>
      <c r="B55" s="15">
        <v>382542</v>
      </c>
      <c r="C55" s="17" t="s">
        <v>107</v>
      </c>
      <c r="D55" s="19"/>
      <c r="E55" s="19"/>
      <c r="F55" s="19">
        <v>1</v>
      </c>
      <c r="G55" s="3"/>
      <c r="H55" s="3"/>
      <c r="I55" s="62"/>
      <c r="J55" s="241" t="s">
        <v>408</v>
      </c>
      <c r="K55" s="107">
        <v>1</v>
      </c>
      <c r="L55" s="107"/>
      <c r="M55" s="107"/>
      <c r="N55" s="107"/>
    </row>
    <row r="56" spans="1:14" hidden="1" x14ac:dyDescent="0.3">
      <c r="A56" s="82">
        <v>54</v>
      </c>
      <c r="B56" s="15">
        <v>382442</v>
      </c>
      <c r="C56" s="17" t="s">
        <v>108</v>
      </c>
      <c r="D56" s="19"/>
      <c r="E56" s="19"/>
      <c r="F56" s="19">
        <v>1</v>
      </c>
      <c r="G56" s="3"/>
      <c r="H56" s="3"/>
      <c r="I56" s="62"/>
      <c r="J56" s="241" t="s">
        <v>408</v>
      </c>
      <c r="K56" s="107">
        <v>1</v>
      </c>
      <c r="L56" s="107"/>
      <c r="M56" s="107"/>
      <c r="N56" s="107"/>
    </row>
    <row r="57" spans="1:14" hidden="1" x14ac:dyDescent="0.3">
      <c r="A57" s="82">
        <v>55</v>
      </c>
      <c r="B57" s="15">
        <v>382235</v>
      </c>
      <c r="C57" s="17" t="s">
        <v>25</v>
      </c>
      <c r="D57" s="19"/>
      <c r="E57" s="19">
        <v>2</v>
      </c>
      <c r="F57" s="3"/>
      <c r="G57" s="3"/>
      <c r="H57" s="3"/>
      <c r="I57" s="62">
        <f>(6.1*1.6)+(5.2*1.6)</f>
        <v>18.079999999999998</v>
      </c>
      <c r="J57" s="241"/>
      <c r="K57" s="107"/>
      <c r="L57" s="107"/>
      <c r="M57" s="107"/>
      <c r="N57" s="107"/>
    </row>
    <row r="58" spans="1:14" hidden="1" x14ac:dyDescent="0.3">
      <c r="A58" s="82">
        <v>56</v>
      </c>
      <c r="B58" s="15">
        <v>382235</v>
      </c>
      <c r="C58" s="3" t="s">
        <v>396</v>
      </c>
      <c r="D58" s="5"/>
      <c r="E58" s="5"/>
      <c r="F58" s="5">
        <v>2</v>
      </c>
      <c r="G58" s="5"/>
      <c r="H58" s="5"/>
      <c r="I58" s="62">
        <v>0.67</v>
      </c>
      <c r="J58" s="241"/>
      <c r="K58" s="107"/>
      <c r="L58" s="107"/>
      <c r="M58" s="107"/>
      <c r="N58" s="107"/>
    </row>
    <row r="59" spans="1:14" hidden="1" x14ac:dyDescent="0.3">
      <c r="A59" s="82">
        <v>57</v>
      </c>
      <c r="B59" s="119">
        <v>382010</v>
      </c>
      <c r="C59" s="124" t="s">
        <v>15</v>
      </c>
      <c r="D59" s="122"/>
      <c r="E59" s="122"/>
      <c r="F59" s="122"/>
      <c r="G59" s="115"/>
      <c r="H59" s="115"/>
      <c r="I59" s="117"/>
      <c r="J59" s="335"/>
      <c r="K59" s="127"/>
      <c r="L59" s="127"/>
      <c r="M59" s="127"/>
      <c r="N59" s="127"/>
    </row>
    <row r="60" spans="1:14" hidden="1" x14ac:dyDescent="0.3">
      <c r="A60" s="82">
        <v>58</v>
      </c>
      <c r="B60" s="119">
        <v>382010</v>
      </c>
      <c r="C60" s="124" t="s">
        <v>81</v>
      </c>
      <c r="D60" s="122"/>
      <c r="E60" s="122"/>
      <c r="F60" s="122"/>
      <c r="G60" s="115"/>
      <c r="H60" s="115"/>
      <c r="I60" s="117"/>
      <c r="J60" s="335"/>
      <c r="K60" s="127"/>
      <c r="L60" s="127"/>
      <c r="M60" s="127"/>
      <c r="N60" s="127"/>
    </row>
    <row r="61" spans="1:14" hidden="1" x14ac:dyDescent="0.3">
      <c r="A61" s="82">
        <v>59</v>
      </c>
      <c r="B61" s="15">
        <v>382000</v>
      </c>
      <c r="C61" s="17" t="s">
        <v>54</v>
      </c>
      <c r="D61" s="19"/>
      <c r="E61" s="19"/>
      <c r="F61" s="19">
        <v>1</v>
      </c>
      <c r="G61" s="3">
        <v>1.4</v>
      </c>
      <c r="H61" s="3">
        <v>4.2</v>
      </c>
      <c r="I61" s="62">
        <f>G61*H61</f>
        <v>5.88</v>
      </c>
      <c r="J61" s="241"/>
      <c r="K61" s="107"/>
      <c r="L61" s="107"/>
      <c r="M61" s="107"/>
      <c r="N61" s="107"/>
    </row>
    <row r="62" spans="1:14" hidden="1" x14ac:dyDescent="0.3">
      <c r="A62" s="82">
        <v>60</v>
      </c>
      <c r="B62" s="15">
        <v>381980</v>
      </c>
      <c r="C62" s="17" t="s">
        <v>16</v>
      </c>
      <c r="D62" s="19">
        <v>1</v>
      </c>
      <c r="E62" s="19"/>
      <c r="F62" s="19">
        <v>1</v>
      </c>
      <c r="G62" s="3"/>
      <c r="H62" s="3"/>
      <c r="I62" s="62"/>
      <c r="J62" s="241" t="s">
        <v>415</v>
      </c>
      <c r="K62" s="107">
        <v>1</v>
      </c>
      <c r="L62" s="107"/>
      <c r="M62" s="107"/>
      <c r="N62" s="107"/>
    </row>
    <row r="63" spans="1:14" hidden="1" x14ac:dyDescent="0.3">
      <c r="A63" s="82">
        <v>61</v>
      </c>
      <c r="B63" s="8">
        <v>381526</v>
      </c>
      <c r="C63" s="9" t="s">
        <v>74</v>
      </c>
      <c r="D63" s="10">
        <v>1</v>
      </c>
      <c r="E63" s="10"/>
      <c r="F63" s="10">
        <v>1</v>
      </c>
      <c r="G63" s="16"/>
      <c r="H63" s="16"/>
      <c r="I63" s="65"/>
      <c r="J63" s="236"/>
      <c r="K63" s="234"/>
      <c r="L63" s="234"/>
      <c r="M63" s="234"/>
      <c r="N63" s="234"/>
    </row>
    <row r="64" spans="1:14" hidden="1" x14ac:dyDescent="0.3">
      <c r="A64" s="82">
        <v>62</v>
      </c>
      <c r="B64" s="8">
        <v>381526</v>
      </c>
      <c r="C64" s="9" t="s">
        <v>117</v>
      </c>
      <c r="D64" s="10">
        <v>1</v>
      </c>
      <c r="E64" s="10"/>
      <c r="F64" s="10">
        <v>1</v>
      </c>
      <c r="G64" s="16"/>
      <c r="H64" s="16"/>
      <c r="I64" s="65"/>
      <c r="J64" s="236"/>
      <c r="K64" s="234"/>
      <c r="L64" s="234"/>
      <c r="M64" s="234"/>
      <c r="N64" s="234"/>
    </row>
    <row r="65" spans="1:14" hidden="1" x14ac:dyDescent="0.3">
      <c r="A65" s="82">
        <v>63</v>
      </c>
      <c r="B65" s="8">
        <v>381470</v>
      </c>
      <c r="C65" s="9" t="s">
        <v>58</v>
      </c>
      <c r="D65" s="10">
        <v>1</v>
      </c>
      <c r="E65" s="10"/>
      <c r="F65" s="10">
        <v>1</v>
      </c>
      <c r="G65" s="16"/>
      <c r="H65" s="16"/>
      <c r="I65" s="65"/>
      <c r="J65" s="241" t="s">
        <v>411</v>
      </c>
      <c r="K65" s="107">
        <v>2</v>
      </c>
      <c r="L65" s="107"/>
      <c r="M65" s="107"/>
      <c r="N65" s="107"/>
    </row>
    <row r="66" spans="1:14" hidden="1" x14ac:dyDescent="0.3">
      <c r="A66" s="82">
        <v>64</v>
      </c>
      <c r="B66" s="8">
        <v>381470</v>
      </c>
      <c r="C66" s="9" t="s">
        <v>100</v>
      </c>
      <c r="D66" s="10">
        <v>1</v>
      </c>
      <c r="E66" s="10"/>
      <c r="F66" s="10">
        <v>1</v>
      </c>
      <c r="G66" s="16"/>
      <c r="H66" s="16"/>
      <c r="I66" s="65"/>
      <c r="J66" s="241" t="s">
        <v>411</v>
      </c>
      <c r="K66" s="107">
        <v>2</v>
      </c>
      <c r="L66" s="107"/>
      <c r="M66" s="107"/>
      <c r="N66" s="107"/>
    </row>
    <row r="67" spans="1:14" x14ac:dyDescent="0.3">
      <c r="A67" s="82">
        <v>65</v>
      </c>
      <c r="B67" s="15">
        <v>381330</v>
      </c>
      <c r="C67" s="17" t="s">
        <v>2</v>
      </c>
      <c r="D67" s="19"/>
      <c r="E67" s="19"/>
      <c r="F67" s="19">
        <v>1</v>
      </c>
      <c r="G67" s="16">
        <v>6.07</v>
      </c>
      <c r="H67" s="16">
        <v>4.04</v>
      </c>
      <c r="I67" s="65">
        <f>G67*H67</f>
        <v>24.5228</v>
      </c>
      <c r="J67" s="241" t="s">
        <v>483</v>
      </c>
      <c r="K67" s="107">
        <v>1</v>
      </c>
      <c r="L67" s="107"/>
      <c r="M67" s="107"/>
      <c r="N67" s="107"/>
    </row>
    <row r="68" spans="1:14" hidden="1" x14ac:dyDescent="0.3">
      <c r="A68" s="82">
        <v>66</v>
      </c>
      <c r="B68" s="132">
        <v>380897</v>
      </c>
      <c r="C68" s="133" t="s">
        <v>50</v>
      </c>
      <c r="D68" s="134"/>
      <c r="E68" s="134"/>
      <c r="F68" s="134"/>
      <c r="G68" s="35"/>
      <c r="H68" s="35"/>
      <c r="I68" s="131"/>
      <c r="J68" s="336"/>
      <c r="K68" s="139"/>
      <c r="L68" s="139"/>
      <c r="M68" s="139"/>
      <c r="N68" s="139"/>
    </row>
    <row r="69" spans="1:14" hidden="1" x14ac:dyDescent="0.3">
      <c r="A69" s="82">
        <v>67</v>
      </c>
      <c r="B69" s="34">
        <v>380411</v>
      </c>
      <c r="C69" s="37" t="s">
        <v>101</v>
      </c>
      <c r="D69" s="36"/>
      <c r="E69" s="36"/>
      <c r="F69" s="36"/>
      <c r="G69" s="35"/>
      <c r="H69" s="35"/>
      <c r="I69" s="131"/>
      <c r="J69" s="336"/>
      <c r="K69" s="139"/>
      <c r="L69" s="139"/>
      <c r="M69" s="139"/>
      <c r="N69" s="139"/>
    </row>
    <row r="70" spans="1:14" hidden="1" x14ac:dyDescent="0.3">
      <c r="A70" s="82">
        <v>68</v>
      </c>
      <c r="B70" s="15">
        <v>380205</v>
      </c>
      <c r="C70" s="17" t="s">
        <v>94</v>
      </c>
      <c r="D70" s="19"/>
      <c r="E70" s="19"/>
      <c r="F70" s="19"/>
      <c r="G70" s="16"/>
      <c r="H70" s="16"/>
      <c r="I70" s="65"/>
      <c r="J70" s="241"/>
      <c r="K70" s="107"/>
      <c r="L70" s="107"/>
      <c r="M70" s="107"/>
      <c r="N70" s="107"/>
    </row>
    <row r="71" spans="1:14" hidden="1" x14ac:dyDescent="0.3">
      <c r="A71" s="82">
        <v>69</v>
      </c>
      <c r="B71" s="8">
        <v>379700</v>
      </c>
      <c r="C71" s="9" t="s">
        <v>74</v>
      </c>
      <c r="D71" s="10">
        <v>1</v>
      </c>
      <c r="E71" s="10"/>
      <c r="F71" s="10">
        <v>1</v>
      </c>
      <c r="G71" s="16"/>
      <c r="H71" s="16"/>
      <c r="I71" s="65"/>
      <c r="J71" s="241"/>
      <c r="K71" s="107"/>
      <c r="L71" s="107"/>
      <c r="M71" s="107"/>
      <c r="N71" s="107"/>
    </row>
    <row r="72" spans="1:14" hidden="1" x14ac:dyDescent="0.3">
      <c r="A72" s="82">
        <v>70</v>
      </c>
      <c r="B72" s="8">
        <v>379700</v>
      </c>
      <c r="C72" s="9" t="s">
        <v>83</v>
      </c>
      <c r="D72" s="10">
        <v>1</v>
      </c>
      <c r="E72" s="10"/>
      <c r="F72" s="10">
        <v>1</v>
      </c>
      <c r="G72" s="16"/>
      <c r="H72" s="16"/>
      <c r="I72" s="65"/>
      <c r="J72" s="241"/>
      <c r="K72" s="107"/>
      <c r="L72" s="107"/>
      <c r="M72" s="107"/>
      <c r="N72" s="107"/>
    </row>
    <row r="73" spans="1:14" hidden="1" x14ac:dyDescent="0.3">
      <c r="A73" s="82">
        <v>71</v>
      </c>
      <c r="B73" s="132">
        <v>376801</v>
      </c>
      <c r="C73" s="133" t="s">
        <v>48</v>
      </c>
      <c r="D73" s="134"/>
      <c r="E73" s="134"/>
      <c r="F73" s="134"/>
      <c r="G73" s="35"/>
      <c r="H73" s="35"/>
      <c r="I73" s="131"/>
      <c r="J73" s="336"/>
      <c r="K73" s="139"/>
      <c r="L73" s="139"/>
      <c r="M73" s="139"/>
      <c r="N73" s="139"/>
    </row>
    <row r="74" spans="1:14" hidden="1" x14ac:dyDescent="0.3">
      <c r="A74" s="82">
        <v>72</v>
      </c>
      <c r="B74" s="34">
        <v>376310</v>
      </c>
      <c r="C74" s="37" t="s">
        <v>102</v>
      </c>
      <c r="D74" s="36"/>
      <c r="E74" s="36"/>
      <c r="F74" s="36"/>
      <c r="G74" s="35"/>
      <c r="H74" s="35"/>
      <c r="I74" s="131"/>
      <c r="J74" s="336"/>
      <c r="K74" s="139"/>
      <c r="L74" s="139"/>
      <c r="M74" s="139"/>
      <c r="N74" s="139"/>
    </row>
    <row r="75" spans="1:14" hidden="1" x14ac:dyDescent="0.3">
      <c r="A75" s="82">
        <v>73</v>
      </c>
      <c r="B75" s="8">
        <v>376150</v>
      </c>
      <c r="C75" s="9" t="s">
        <v>58</v>
      </c>
      <c r="D75" s="10">
        <v>1</v>
      </c>
      <c r="E75" s="10"/>
      <c r="F75" s="10">
        <v>1</v>
      </c>
      <c r="G75" s="16"/>
      <c r="H75" s="16"/>
      <c r="I75" s="65"/>
      <c r="J75" s="241" t="s">
        <v>413</v>
      </c>
      <c r="K75" s="107">
        <v>1</v>
      </c>
      <c r="L75" s="107"/>
      <c r="M75" s="107"/>
      <c r="N75" s="107"/>
    </row>
    <row r="76" spans="1:14" hidden="1" x14ac:dyDescent="0.3">
      <c r="A76" s="82">
        <v>74</v>
      </c>
      <c r="B76" s="8">
        <v>376150</v>
      </c>
      <c r="C76" s="9" t="s">
        <v>83</v>
      </c>
      <c r="D76" s="10">
        <v>1</v>
      </c>
      <c r="E76" s="10"/>
      <c r="F76" s="10">
        <v>1</v>
      </c>
      <c r="G76" s="16"/>
      <c r="H76" s="16"/>
      <c r="I76" s="65"/>
      <c r="J76" s="241" t="s">
        <v>413</v>
      </c>
      <c r="K76" s="107">
        <v>1</v>
      </c>
      <c r="L76" s="107"/>
      <c r="M76" s="107"/>
      <c r="N76" s="107"/>
    </row>
    <row r="77" spans="1:14" hidden="1" x14ac:dyDescent="0.3">
      <c r="A77" s="82">
        <v>75</v>
      </c>
      <c r="B77" s="15">
        <v>375492</v>
      </c>
      <c r="C77" s="17" t="s">
        <v>356</v>
      </c>
      <c r="D77" s="19"/>
      <c r="E77" s="19"/>
      <c r="F77" s="19">
        <v>1</v>
      </c>
      <c r="G77" s="16">
        <v>4.5</v>
      </c>
      <c r="H77" s="16">
        <v>1.5</v>
      </c>
      <c r="I77" s="65">
        <f>G77*H77</f>
        <v>6.75</v>
      </c>
      <c r="J77" s="241"/>
      <c r="K77" s="107"/>
      <c r="L77" s="107"/>
      <c r="M77" s="107"/>
      <c r="N77" s="107"/>
    </row>
    <row r="78" spans="1:14" x14ac:dyDescent="0.3">
      <c r="A78" s="82">
        <v>76</v>
      </c>
      <c r="B78" s="15">
        <v>373990</v>
      </c>
      <c r="C78" s="17" t="s">
        <v>103</v>
      </c>
      <c r="D78" s="19"/>
      <c r="E78" s="19"/>
      <c r="F78" s="19">
        <v>1</v>
      </c>
      <c r="G78" s="16">
        <v>8.1999999999999993</v>
      </c>
      <c r="H78" s="16">
        <v>6.4</v>
      </c>
      <c r="I78" s="65">
        <f>G78*H78</f>
        <v>52.48</v>
      </c>
      <c r="J78" s="241" t="s">
        <v>456</v>
      </c>
      <c r="K78" s="107"/>
      <c r="L78" s="107"/>
      <c r="M78" s="107"/>
      <c r="N78" s="107"/>
    </row>
    <row r="79" spans="1:14" hidden="1" x14ac:dyDescent="0.3">
      <c r="A79" s="82">
        <v>77</v>
      </c>
      <c r="B79" s="15">
        <v>373815</v>
      </c>
      <c r="C79" s="6" t="s">
        <v>161</v>
      </c>
      <c r="D79" s="19"/>
      <c r="E79" s="19"/>
      <c r="F79" s="19"/>
      <c r="G79" s="3"/>
      <c r="H79" s="3"/>
      <c r="I79" s="62"/>
      <c r="J79" s="241"/>
      <c r="K79" s="107"/>
      <c r="L79" s="107"/>
      <c r="M79" s="107"/>
      <c r="N79" s="107"/>
    </row>
    <row r="80" spans="1:14" hidden="1" x14ac:dyDescent="0.3">
      <c r="A80" s="82">
        <v>78</v>
      </c>
      <c r="B80" s="132">
        <v>373000</v>
      </c>
      <c r="C80" s="133" t="s">
        <v>111</v>
      </c>
      <c r="D80" s="134"/>
      <c r="E80" s="134"/>
      <c r="F80" s="134"/>
      <c r="G80" s="35"/>
      <c r="H80" s="35"/>
      <c r="I80" s="131"/>
      <c r="J80" s="336"/>
      <c r="K80" s="139"/>
      <c r="L80" s="139"/>
      <c r="M80" s="139"/>
      <c r="N80" s="139"/>
    </row>
    <row r="81" spans="1:14" x14ac:dyDescent="0.3">
      <c r="A81" s="82">
        <v>79</v>
      </c>
      <c r="B81" s="15">
        <v>372995</v>
      </c>
      <c r="C81" s="17" t="s">
        <v>105</v>
      </c>
      <c r="D81" s="19"/>
      <c r="E81" s="19"/>
      <c r="F81" s="19">
        <v>1</v>
      </c>
      <c r="G81" s="16">
        <v>8.1999999999999993</v>
      </c>
      <c r="H81" s="16">
        <v>6.4</v>
      </c>
      <c r="I81" s="65">
        <f>G81*H81</f>
        <v>52.48</v>
      </c>
      <c r="J81" s="241" t="s">
        <v>456</v>
      </c>
      <c r="K81" s="107"/>
      <c r="L81" s="107"/>
      <c r="M81" s="107"/>
      <c r="N81" s="107"/>
    </row>
    <row r="82" spans="1:14" hidden="1" x14ac:dyDescent="0.3">
      <c r="A82" s="82">
        <v>80</v>
      </c>
      <c r="B82" s="27">
        <v>372860</v>
      </c>
      <c r="C82" s="31" t="s">
        <v>405</v>
      </c>
      <c r="D82" s="32"/>
      <c r="E82" s="32"/>
      <c r="F82" s="32">
        <v>1</v>
      </c>
      <c r="G82" s="136">
        <v>2</v>
      </c>
      <c r="H82" s="136">
        <v>2</v>
      </c>
      <c r="I82" s="137">
        <f>G82*H82</f>
        <v>4</v>
      </c>
      <c r="J82" s="282"/>
      <c r="K82" s="110"/>
      <c r="L82" s="110"/>
      <c r="M82" s="110"/>
      <c r="N82" s="110"/>
    </row>
    <row r="83" spans="1:14" hidden="1" x14ac:dyDescent="0.3">
      <c r="A83" s="82">
        <v>81</v>
      </c>
      <c r="B83" s="15">
        <v>372790</v>
      </c>
      <c r="C83" s="17" t="s">
        <v>106</v>
      </c>
      <c r="D83" s="19"/>
      <c r="E83" s="19"/>
      <c r="F83" s="19">
        <v>1</v>
      </c>
      <c r="G83" s="16"/>
      <c r="H83" s="16"/>
      <c r="I83" s="65"/>
      <c r="J83" s="241" t="s">
        <v>408</v>
      </c>
      <c r="K83" s="107">
        <v>1</v>
      </c>
      <c r="L83" s="107"/>
      <c r="M83" s="107"/>
      <c r="N83" s="107"/>
    </row>
    <row r="84" spans="1:14" hidden="1" x14ac:dyDescent="0.3">
      <c r="A84" s="82">
        <v>82</v>
      </c>
      <c r="B84" s="15">
        <v>372690</v>
      </c>
      <c r="C84" s="17" t="s">
        <v>107</v>
      </c>
      <c r="D84" s="19"/>
      <c r="E84" s="19"/>
      <c r="F84" s="19">
        <v>1</v>
      </c>
      <c r="G84" s="16"/>
      <c r="H84" s="16"/>
      <c r="I84" s="65"/>
      <c r="J84" s="241" t="s">
        <v>408</v>
      </c>
      <c r="K84" s="107">
        <v>1</v>
      </c>
      <c r="L84" s="107"/>
      <c r="M84" s="107"/>
      <c r="N84" s="107"/>
    </row>
    <row r="85" spans="1:14" hidden="1" x14ac:dyDescent="0.3">
      <c r="A85" s="82">
        <v>83</v>
      </c>
      <c r="B85" s="15">
        <v>372600</v>
      </c>
      <c r="C85" s="17" t="s">
        <v>108</v>
      </c>
      <c r="D85" s="19"/>
      <c r="E85" s="19"/>
      <c r="F85" s="19">
        <v>1</v>
      </c>
      <c r="G85" s="16"/>
      <c r="H85" s="16"/>
      <c r="I85" s="65"/>
      <c r="J85" s="241" t="s">
        <v>408</v>
      </c>
      <c r="K85" s="107">
        <v>1</v>
      </c>
      <c r="L85" s="107"/>
      <c r="M85" s="107"/>
      <c r="N85" s="107"/>
    </row>
    <row r="86" spans="1:14" hidden="1" x14ac:dyDescent="0.3">
      <c r="A86" s="82">
        <v>84</v>
      </c>
      <c r="B86" s="8">
        <v>372450</v>
      </c>
      <c r="C86" s="9" t="s">
        <v>74</v>
      </c>
      <c r="D86" s="10">
        <v>1</v>
      </c>
      <c r="E86" s="10"/>
      <c r="F86" s="10">
        <v>1</v>
      </c>
      <c r="G86" s="16"/>
      <c r="H86" s="16"/>
      <c r="I86" s="65"/>
      <c r="J86" s="241"/>
      <c r="K86" s="107"/>
      <c r="L86" s="107"/>
      <c r="M86" s="107"/>
      <c r="N86" s="107"/>
    </row>
    <row r="87" spans="1:14" hidden="1" x14ac:dyDescent="0.3">
      <c r="A87" s="82">
        <v>85</v>
      </c>
      <c r="B87" s="8">
        <v>372450</v>
      </c>
      <c r="C87" s="9" t="s">
        <v>109</v>
      </c>
      <c r="D87" s="10">
        <v>1</v>
      </c>
      <c r="E87" s="10"/>
      <c r="F87" s="10">
        <v>1</v>
      </c>
      <c r="G87" s="16"/>
      <c r="H87" s="16"/>
      <c r="I87" s="65"/>
      <c r="J87" s="241"/>
      <c r="K87" s="107"/>
      <c r="L87" s="107"/>
      <c r="M87" s="107"/>
      <c r="N87" s="107"/>
    </row>
    <row r="88" spans="1:14" hidden="1" x14ac:dyDescent="0.3">
      <c r="A88" s="82">
        <v>86</v>
      </c>
      <c r="B88" s="15">
        <v>372422</v>
      </c>
      <c r="C88" s="16" t="s">
        <v>23</v>
      </c>
      <c r="D88" s="19"/>
      <c r="E88" s="19">
        <v>3</v>
      </c>
      <c r="F88" s="19"/>
      <c r="G88" s="16"/>
      <c r="H88" s="16"/>
      <c r="I88" s="65">
        <f>(9.8*1.6)+(6.1*0.9)+(5*0.9)</f>
        <v>25.67</v>
      </c>
      <c r="J88" s="241"/>
      <c r="K88" s="107"/>
      <c r="L88" s="107"/>
      <c r="M88" s="107"/>
      <c r="N88" s="107"/>
    </row>
    <row r="89" spans="1:14" hidden="1" x14ac:dyDescent="0.3">
      <c r="A89" s="82">
        <v>87</v>
      </c>
      <c r="B89" s="34">
        <v>372411</v>
      </c>
      <c r="C89" s="37" t="s">
        <v>110</v>
      </c>
      <c r="D89" s="36"/>
      <c r="E89" s="36"/>
      <c r="F89" s="36"/>
      <c r="G89" s="35"/>
      <c r="H89" s="35"/>
      <c r="I89" s="131"/>
      <c r="J89" s="336"/>
      <c r="K89" s="139"/>
      <c r="L89" s="139"/>
      <c r="M89" s="139"/>
      <c r="N89" s="139"/>
    </row>
    <row r="90" spans="1:14" hidden="1" x14ac:dyDescent="0.3">
      <c r="A90" s="82">
        <v>88</v>
      </c>
      <c r="B90" s="119">
        <v>372055</v>
      </c>
      <c r="C90" s="125" t="s">
        <v>15</v>
      </c>
      <c r="D90" s="122"/>
      <c r="E90" s="122"/>
      <c r="F90" s="122"/>
      <c r="G90" s="125"/>
      <c r="H90" s="125"/>
      <c r="I90" s="126"/>
      <c r="J90" s="335"/>
      <c r="K90" s="127"/>
      <c r="L90" s="127"/>
      <c r="M90" s="127"/>
      <c r="N90" s="127"/>
    </row>
    <row r="91" spans="1:14" hidden="1" x14ac:dyDescent="0.3">
      <c r="A91" s="82">
        <v>89</v>
      </c>
      <c r="B91" s="119">
        <v>372055</v>
      </c>
      <c r="C91" s="125" t="s">
        <v>81</v>
      </c>
      <c r="D91" s="122"/>
      <c r="E91" s="122"/>
      <c r="F91" s="122"/>
      <c r="G91" s="125"/>
      <c r="H91" s="125"/>
      <c r="I91" s="126"/>
      <c r="J91" s="335"/>
      <c r="K91" s="127"/>
      <c r="L91" s="127"/>
      <c r="M91" s="127"/>
      <c r="N91" s="127"/>
    </row>
    <row r="92" spans="1:14" hidden="1" x14ac:dyDescent="0.3">
      <c r="A92" s="82">
        <v>90</v>
      </c>
      <c r="B92" s="15">
        <v>372040</v>
      </c>
      <c r="C92" s="17" t="s">
        <v>44</v>
      </c>
      <c r="D92" s="19"/>
      <c r="E92" s="19"/>
      <c r="F92" s="19">
        <v>1</v>
      </c>
      <c r="G92" s="16">
        <v>4.5999999999999996</v>
      </c>
      <c r="H92" s="16">
        <v>0.9</v>
      </c>
      <c r="I92" s="65">
        <f>G92*H92</f>
        <v>4.1399999999999997</v>
      </c>
      <c r="J92" s="241"/>
      <c r="K92" s="107"/>
      <c r="L92" s="107"/>
      <c r="M92" s="107"/>
      <c r="N92" s="107"/>
    </row>
    <row r="93" spans="1:14" hidden="1" x14ac:dyDescent="0.3">
      <c r="A93" s="82">
        <v>91</v>
      </c>
      <c r="B93" s="15">
        <v>371985</v>
      </c>
      <c r="C93" s="16" t="s">
        <v>16</v>
      </c>
      <c r="D93" s="19">
        <v>1</v>
      </c>
      <c r="E93" s="19"/>
      <c r="F93" s="19">
        <v>1</v>
      </c>
      <c r="G93" s="16"/>
      <c r="H93" s="16"/>
      <c r="I93" s="65"/>
      <c r="J93" s="241" t="s">
        <v>411</v>
      </c>
      <c r="K93" s="107">
        <v>2</v>
      </c>
      <c r="L93" s="107"/>
      <c r="M93" s="107"/>
      <c r="N93" s="107"/>
    </row>
    <row r="94" spans="1:14" hidden="1" x14ac:dyDescent="0.3">
      <c r="A94" s="82">
        <v>92</v>
      </c>
      <c r="B94" s="15">
        <v>371700</v>
      </c>
      <c r="C94" s="17" t="s">
        <v>25</v>
      </c>
      <c r="D94" s="19"/>
      <c r="E94" s="19">
        <v>2</v>
      </c>
      <c r="F94" s="19"/>
      <c r="G94" s="16"/>
      <c r="H94" s="16"/>
      <c r="I94" s="65">
        <f>(9.8*1.6)+(5.3*0.9)</f>
        <v>20.450000000000003</v>
      </c>
      <c r="J94" s="241"/>
      <c r="K94" s="107"/>
      <c r="L94" s="107"/>
      <c r="M94" s="107"/>
      <c r="N94" s="107"/>
    </row>
    <row r="95" spans="1:14" hidden="1" x14ac:dyDescent="0.3">
      <c r="A95" s="82">
        <v>93</v>
      </c>
      <c r="B95" s="119">
        <v>371552</v>
      </c>
      <c r="C95" s="124" t="s">
        <v>15</v>
      </c>
      <c r="D95" s="122"/>
      <c r="E95" s="122"/>
      <c r="F95" s="122"/>
      <c r="G95" s="125"/>
      <c r="H95" s="125"/>
      <c r="I95" s="126"/>
      <c r="J95" s="335"/>
      <c r="K95" s="127"/>
      <c r="L95" s="127"/>
      <c r="M95" s="127"/>
      <c r="N95" s="127"/>
    </row>
    <row r="96" spans="1:14" hidden="1" x14ac:dyDescent="0.3">
      <c r="A96" s="82">
        <v>94</v>
      </c>
      <c r="B96" s="15">
        <v>371553</v>
      </c>
      <c r="C96" s="17" t="s">
        <v>43</v>
      </c>
      <c r="D96" s="19"/>
      <c r="E96" s="19"/>
      <c r="F96" s="19">
        <v>1</v>
      </c>
      <c r="G96" s="16">
        <v>4.8</v>
      </c>
      <c r="H96" s="16">
        <v>0.9</v>
      </c>
      <c r="I96" s="65">
        <f>G96*H96</f>
        <v>4.32</v>
      </c>
      <c r="J96" s="241"/>
      <c r="K96" s="107"/>
      <c r="L96" s="107"/>
      <c r="M96" s="107"/>
      <c r="N96" s="107"/>
    </row>
    <row r="97" spans="1:14" hidden="1" x14ac:dyDescent="0.3">
      <c r="A97" s="82">
        <v>95</v>
      </c>
      <c r="B97" s="15">
        <v>371475</v>
      </c>
      <c r="C97" s="16" t="s">
        <v>16</v>
      </c>
      <c r="D97" s="19">
        <v>1</v>
      </c>
      <c r="E97" s="19"/>
      <c r="F97" s="19">
        <v>1</v>
      </c>
      <c r="G97" s="16"/>
      <c r="H97" s="16"/>
      <c r="I97" s="65"/>
      <c r="J97" s="241" t="s">
        <v>411</v>
      </c>
      <c r="K97" s="107">
        <v>2</v>
      </c>
      <c r="L97" s="107"/>
      <c r="M97" s="107"/>
      <c r="N97" s="107"/>
    </row>
    <row r="98" spans="1:14" hidden="1" x14ac:dyDescent="0.3">
      <c r="A98" s="82">
        <v>96</v>
      </c>
      <c r="B98" s="8">
        <v>371200</v>
      </c>
      <c r="C98" s="23" t="s">
        <v>58</v>
      </c>
      <c r="D98" s="10">
        <v>1</v>
      </c>
      <c r="E98" s="10"/>
      <c r="F98" s="10">
        <v>1</v>
      </c>
      <c r="G98" s="16"/>
      <c r="H98" s="16"/>
      <c r="I98" s="65"/>
      <c r="J98" s="241" t="s">
        <v>410</v>
      </c>
      <c r="K98" s="107">
        <v>1</v>
      </c>
      <c r="L98" s="107"/>
      <c r="M98" s="107"/>
      <c r="N98" s="107"/>
    </row>
    <row r="99" spans="1:14" hidden="1" x14ac:dyDescent="0.3">
      <c r="A99" s="82">
        <v>97</v>
      </c>
      <c r="B99" s="8">
        <v>371200</v>
      </c>
      <c r="C99" s="23" t="s">
        <v>390</v>
      </c>
      <c r="D99" s="10">
        <v>1</v>
      </c>
      <c r="E99" s="10"/>
      <c r="F99" s="10">
        <v>1</v>
      </c>
      <c r="G99" s="16"/>
      <c r="H99" s="16"/>
      <c r="I99" s="65"/>
      <c r="J99" s="241" t="s">
        <v>410</v>
      </c>
      <c r="K99" s="107">
        <v>1</v>
      </c>
      <c r="L99" s="107"/>
      <c r="M99" s="107"/>
      <c r="N99" s="107"/>
    </row>
    <row r="100" spans="1:14" hidden="1" x14ac:dyDescent="0.3">
      <c r="A100" s="82">
        <v>98</v>
      </c>
      <c r="B100" s="8">
        <v>370900</v>
      </c>
      <c r="C100" s="23" t="s">
        <v>74</v>
      </c>
      <c r="D100" s="10">
        <v>1</v>
      </c>
      <c r="E100" s="10"/>
      <c r="F100" s="10">
        <v>1</v>
      </c>
      <c r="G100" s="16"/>
      <c r="H100" s="16"/>
      <c r="I100" s="65"/>
      <c r="J100" s="236"/>
      <c r="K100" s="234"/>
      <c r="L100" s="234"/>
      <c r="M100" s="234"/>
      <c r="N100" s="234"/>
    </row>
    <row r="101" spans="1:14" hidden="1" x14ac:dyDescent="0.3">
      <c r="A101" s="82">
        <v>99</v>
      </c>
      <c r="B101" s="8">
        <v>370900</v>
      </c>
      <c r="C101" s="23" t="s">
        <v>112</v>
      </c>
      <c r="D101" s="10">
        <v>1</v>
      </c>
      <c r="E101" s="10"/>
      <c r="F101" s="10">
        <v>1</v>
      </c>
      <c r="G101" s="16"/>
      <c r="H101" s="16"/>
      <c r="I101" s="65"/>
      <c r="J101" s="236"/>
      <c r="K101" s="234"/>
      <c r="L101" s="234"/>
      <c r="M101" s="234"/>
      <c r="N101" s="234"/>
    </row>
    <row r="102" spans="1:14" x14ac:dyDescent="0.3">
      <c r="A102" s="82">
        <v>100</v>
      </c>
      <c r="B102" s="15">
        <v>370548</v>
      </c>
      <c r="C102" s="16" t="s">
        <v>2</v>
      </c>
      <c r="D102" s="19"/>
      <c r="E102" s="19"/>
      <c r="F102" s="19">
        <v>1</v>
      </c>
      <c r="G102" s="54">
        <v>10</v>
      </c>
      <c r="H102" s="54">
        <v>4</v>
      </c>
      <c r="I102" s="65">
        <f>G102*H102</f>
        <v>40</v>
      </c>
      <c r="J102" s="241" t="s">
        <v>456</v>
      </c>
      <c r="K102" s="107"/>
      <c r="L102" s="107"/>
      <c r="M102" s="107"/>
      <c r="N102" s="107"/>
    </row>
    <row r="103" spans="1:14" hidden="1" x14ac:dyDescent="0.3">
      <c r="A103" s="82">
        <v>101</v>
      </c>
      <c r="B103" s="8">
        <v>370349</v>
      </c>
      <c r="C103" s="23" t="s">
        <v>40</v>
      </c>
      <c r="D103" s="10"/>
      <c r="E103" s="10"/>
      <c r="F103" s="10">
        <v>1</v>
      </c>
      <c r="G103" s="16">
        <v>3.2</v>
      </c>
      <c r="H103" s="16">
        <v>0.9</v>
      </c>
      <c r="I103" s="65">
        <f>G103*H103</f>
        <v>2.8800000000000003</v>
      </c>
      <c r="J103" s="241"/>
      <c r="K103" s="107"/>
      <c r="L103" s="107"/>
      <c r="M103" s="107"/>
      <c r="N103" s="107"/>
    </row>
    <row r="104" spans="1:14" hidden="1" x14ac:dyDescent="0.3">
      <c r="A104" s="82">
        <v>102</v>
      </c>
      <c r="B104" s="8">
        <v>370349</v>
      </c>
      <c r="C104" s="23" t="s">
        <v>113</v>
      </c>
      <c r="D104" s="10"/>
      <c r="E104" s="10"/>
      <c r="F104" s="10">
        <v>1</v>
      </c>
      <c r="G104" s="16">
        <v>5.5</v>
      </c>
      <c r="H104" s="16">
        <v>4.4000000000000004</v>
      </c>
      <c r="I104" s="65">
        <f>G104*H104</f>
        <v>24.200000000000003</v>
      </c>
      <c r="J104" s="241"/>
      <c r="K104" s="107"/>
      <c r="L104" s="107"/>
      <c r="M104" s="107"/>
      <c r="N104" s="107"/>
    </row>
    <row r="105" spans="1:14" hidden="1" x14ac:dyDescent="0.3">
      <c r="A105" s="82">
        <v>103</v>
      </c>
      <c r="B105" s="15">
        <v>370341</v>
      </c>
      <c r="C105" s="16" t="s">
        <v>158</v>
      </c>
      <c r="D105" s="19"/>
      <c r="E105" s="19">
        <v>0</v>
      </c>
      <c r="F105" s="19"/>
      <c r="G105" s="3"/>
      <c r="H105" s="3"/>
      <c r="I105" s="62"/>
      <c r="J105" s="241"/>
      <c r="K105" s="107"/>
      <c r="L105" s="107"/>
      <c r="M105" s="107"/>
      <c r="N105" s="107"/>
    </row>
    <row r="106" spans="1:14" hidden="1" x14ac:dyDescent="0.3">
      <c r="A106" s="82">
        <v>104</v>
      </c>
      <c r="B106" s="8">
        <v>370250</v>
      </c>
      <c r="C106" s="23" t="s">
        <v>58</v>
      </c>
      <c r="D106" s="10">
        <v>1</v>
      </c>
      <c r="E106" s="10"/>
      <c r="F106" s="10">
        <v>1</v>
      </c>
      <c r="G106" s="16"/>
      <c r="H106" s="16"/>
      <c r="I106" s="65"/>
      <c r="J106" s="241" t="s">
        <v>411</v>
      </c>
      <c r="K106" s="107">
        <v>2</v>
      </c>
      <c r="L106" s="107"/>
      <c r="M106" s="107"/>
      <c r="N106" s="107"/>
    </row>
    <row r="107" spans="1:14" hidden="1" x14ac:dyDescent="0.3">
      <c r="A107" s="82">
        <v>105</v>
      </c>
      <c r="B107" s="8">
        <v>370250</v>
      </c>
      <c r="C107" s="23" t="s">
        <v>83</v>
      </c>
      <c r="D107" s="10">
        <v>1</v>
      </c>
      <c r="E107" s="10"/>
      <c r="F107" s="10">
        <v>1</v>
      </c>
      <c r="G107" s="16"/>
      <c r="H107" s="16"/>
      <c r="I107" s="65"/>
      <c r="J107" s="241" t="s">
        <v>411</v>
      </c>
      <c r="K107" s="107">
        <v>2</v>
      </c>
      <c r="L107" s="107"/>
      <c r="M107" s="107"/>
      <c r="N107" s="107"/>
    </row>
    <row r="108" spans="1:14" hidden="1" x14ac:dyDescent="0.3">
      <c r="A108" s="82">
        <v>106</v>
      </c>
      <c r="B108" s="15">
        <v>370130</v>
      </c>
      <c r="C108" s="16" t="s">
        <v>106</v>
      </c>
      <c r="D108" s="19"/>
      <c r="E108" s="19"/>
      <c r="F108" s="19">
        <v>1</v>
      </c>
      <c r="G108" s="16"/>
      <c r="H108" s="16"/>
      <c r="I108" s="65"/>
      <c r="J108" s="241"/>
      <c r="K108" s="107"/>
      <c r="L108" s="107"/>
      <c r="M108" s="107"/>
      <c r="N108" s="107"/>
    </row>
    <row r="109" spans="1:14" hidden="1" x14ac:dyDescent="0.3">
      <c r="A109" s="82">
        <v>107</v>
      </c>
      <c r="B109" s="15">
        <v>370030</v>
      </c>
      <c r="C109" s="16" t="s">
        <v>107</v>
      </c>
      <c r="D109" s="19"/>
      <c r="E109" s="19"/>
      <c r="F109" s="19">
        <v>1</v>
      </c>
      <c r="G109" s="16"/>
      <c r="H109" s="16"/>
      <c r="I109" s="65"/>
      <c r="J109" s="241"/>
      <c r="K109" s="107"/>
      <c r="L109" s="107"/>
      <c r="M109" s="107"/>
      <c r="N109" s="107"/>
    </row>
    <row r="110" spans="1:14" hidden="1" x14ac:dyDescent="0.3">
      <c r="A110" s="82">
        <v>108</v>
      </c>
      <c r="B110" s="15">
        <v>369930</v>
      </c>
      <c r="C110" s="16" t="s">
        <v>108</v>
      </c>
      <c r="D110" s="19"/>
      <c r="E110" s="19"/>
      <c r="F110" s="19">
        <v>1</v>
      </c>
      <c r="G110" s="16"/>
      <c r="H110" s="16"/>
      <c r="I110" s="65"/>
      <c r="J110" s="241"/>
      <c r="K110" s="107"/>
      <c r="L110" s="107"/>
      <c r="M110" s="107"/>
      <c r="N110" s="107"/>
    </row>
    <row r="111" spans="1:14" ht="28.8" x14ac:dyDescent="0.3">
      <c r="A111" s="82">
        <v>109</v>
      </c>
      <c r="B111" s="15">
        <v>369728</v>
      </c>
      <c r="C111" s="16" t="s">
        <v>25</v>
      </c>
      <c r="D111" s="19"/>
      <c r="E111" s="19">
        <v>2</v>
      </c>
      <c r="F111" s="19"/>
      <c r="G111" s="16"/>
      <c r="H111" s="16"/>
      <c r="I111" s="65">
        <f>(6.4*1.6)+(4.5*1.6)</f>
        <v>17.440000000000001</v>
      </c>
      <c r="J111" s="241" t="s">
        <v>485</v>
      </c>
      <c r="K111" s="107">
        <v>1</v>
      </c>
      <c r="L111" s="107"/>
      <c r="M111" s="107"/>
      <c r="N111" s="107"/>
    </row>
    <row r="112" spans="1:14" hidden="1" x14ac:dyDescent="0.3">
      <c r="A112" s="82">
        <v>110</v>
      </c>
      <c r="B112" s="132">
        <v>369400</v>
      </c>
      <c r="C112" s="133" t="s">
        <v>262</v>
      </c>
      <c r="D112" s="140"/>
      <c r="E112" s="37"/>
      <c r="F112" s="37"/>
      <c r="G112" s="37"/>
      <c r="H112" s="37"/>
      <c r="I112" s="129"/>
      <c r="J112" s="336"/>
      <c r="K112" s="139"/>
      <c r="L112" s="139"/>
      <c r="M112" s="139"/>
      <c r="N112" s="139"/>
    </row>
    <row r="113" spans="1:14" hidden="1" x14ac:dyDescent="0.3">
      <c r="A113" s="82">
        <v>111</v>
      </c>
      <c r="B113" s="119">
        <v>369370</v>
      </c>
      <c r="C113" s="125" t="s">
        <v>15</v>
      </c>
      <c r="D113" s="122"/>
      <c r="E113" s="122"/>
      <c r="F113" s="122"/>
      <c r="G113" s="125"/>
      <c r="H113" s="125"/>
      <c r="I113" s="126"/>
      <c r="J113" s="236"/>
      <c r="K113" s="234"/>
      <c r="L113" s="234"/>
      <c r="M113" s="234"/>
      <c r="N113" s="234"/>
    </row>
    <row r="114" spans="1:14" hidden="1" x14ac:dyDescent="0.3">
      <c r="A114" s="82">
        <v>112</v>
      </c>
      <c r="B114" s="119">
        <v>369370</v>
      </c>
      <c r="C114" s="125" t="s">
        <v>81</v>
      </c>
      <c r="D114" s="122"/>
      <c r="E114" s="122"/>
      <c r="F114" s="122"/>
      <c r="G114" s="125"/>
      <c r="H114" s="125"/>
      <c r="I114" s="126"/>
    </row>
    <row r="115" spans="1:14" hidden="1" x14ac:dyDescent="0.3">
      <c r="A115" s="82">
        <v>113</v>
      </c>
      <c r="B115" s="15">
        <v>369330</v>
      </c>
      <c r="C115" s="16" t="s">
        <v>16</v>
      </c>
      <c r="D115" s="19">
        <v>1</v>
      </c>
      <c r="E115" s="19"/>
      <c r="F115" s="19">
        <v>1</v>
      </c>
      <c r="G115" s="16"/>
      <c r="H115" s="16"/>
      <c r="I115" s="65"/>
      <c r="J115" s="241" t="s">
        <v>411</v>
      </c>
      <c r="K115" s="107">
        <v>2</v>
      </c>
      <c r="L115" s="107"/>
      <c r="M115" s="107"/>
      <c r="N115" s="107"/>
    </row>
    <row r="116" spans="1:14" hidden="1" x14ac:dyDescent="0.3">
      <c r="A116" s="82">
        <v>114</v>
      </c>
      <c r="B116" s="34">
        <v>368911</v>
      </c>
      <c r="C116" s="37" t="s">
        <v>114</v>
      </c>
      <c r="D116" s="36"/>
      <c r="E116" s="36"/>
      <c r="F116" s="36"/>
      <c r="G116" s="35"/>
      <c r="H116" s="35"/>
      <c r="I116" s="131"/>
      <c r="J116" s="336"/>
      <c r="K116" s="139"/>
      <c r="L116" s="139"/>
      <c r="M116" s="139"/>
      <c r="N116" s="139"/>
    </row>
    <row r="117" spans="1:14" hidden="1" x14ac:dyDescent="0.3">
      <c r="A117" s="82">
        <v>115</v>
      </c>
      <c r="B117" s="8">
        <v>368700</v>
      </c>
      <c r="C117" s="23" t="s">
        <v>74</v>
      </c>
      <c r="D117" s="10">
        <v>1</v>
      </c>
      <c r="E117" s="10"/>
      <c r="F117" s="10">
        <v>1</v>
      </c>
      <c r="G117" s="30"/>
      <c r="H117" s="30"/>
      <c r="I117" s="63"/>
      <c r="J117" s="241"/>
      <c r="K117" s="107"/>
      <c r="L117" s="107"/>
      <c r="M117" s="107"/>
      <c r="N117" s="107"/>
    </row>
    <row r="118" spans="1:14" hidden="1" x14ac:dyDescent="0.3">
      <c r="A118" s="82">
        <v>116</v>
      </c>
      <c r="B118" s="8">
        <v>368700</v>
      </c>
      <c r="C118" s="23" t="s">
        <v>115</v>
      </c>
      <c r="D118" s="10">
        <v>1</v>
      </c>
      <c r="E118" s="10"/>
      <c r="F118" s="10">
        <v>1</v>
      </c>
      <c r="G118" s="30"/>
      <c r="H118" s="30"/>
      <c r="I118" s="63"/>
      <c r="J118" s="241"/>
      <c r="K118" s="107"/>
      <c r="L118" s="107"/>
      <c r="M118" s="107"/>
      <c r="N118" s="107"/>
    </row>
    <row r="119" spans="1:14" x14ac:dyDescent="0.3">
      <c r="A119" s="82">
        <v>117</v>
      </c>
      <c r="B119" s="15">
        <v>368334</v>
      </c>
      <c r="C119" s="17" t="s">
        <v>2</v>
      </c>
      <c r="D119" s="19"/>
      <c r="E119" s="19"/>
      <c r="F119" s="19">
        <v>1</v>
      </c>
      <c r="G119" s="54">
        <v>10</v>
      </c>
      <c r="H119" s="54">
        <v>4</v>
      </c>
      <c r="I119" s="65">
        <f>G119*H119</f>
        <v>40</v>
      </c>
      <c r="J119" s="241" t="s">
        <v>456</v>
      </c>
      <c r="K119" s="107"/>
      <c r="L119" s="107"/>
      <c r="M119" s="107"/>
      <c r="N119" s="107"/>
    </row>
    <row r="120" spans="1:14" x14ac:dyDescent="0.3">
      <c r="A120" s="82">
        <v>118</v>
      </c>
      <c r="B120" s="15">
        <v>368061</v>
      </c>
      <c r="C120" s="17" t="s">
        <v>357</v>
      </c>
      <c r="D120" s="19"/>
      <c r="E120" s="19"/>
      <c r="F120" s="19">
        <v>1</v>
      </c>
      <c r="G120" s="16">
        <v>3.9</v>
      </c>
      <c r="H120" s="16">
        <v>1.5</v>
      </c>
      <c r="I120" s="65">
        <f>G120*H120</f>
        <v>5.85</v>
      </c>
      <c r="J120" s="241" t="s">
        <v>456</v>
      </c>
      <c r="K120" s="107"/>
      <c r="L120" s="107"/>
      <c r="M120" s="107"/>
      <c r="N120" s="107"/>
    </row>
    <row r="121" spans="1:14" hidden="1" x14ac:dyDescent="0.3">
      <c r="A121" s="82">
        <v>119</v>
      </c>
      <c r="B121" s="27">
        <v>367855</v>
      </c>
      <c r="C121" s="31" t="s">
        <v>155</v>
      </c>
      <c r="D121" s="32"/>
      <c r="E121" s="32"/>
      <c r="F121" s="32">
        <v>1</v>
      </c>
      <c r="G121" s="136">
        <v>2</v>
      </c>
      <c r="H121" s="136">
        <v>2</v>
      </c>
      <c r="I121" s="137">
        <f>G121*H121</f>
        <v>4</v>
      </c>
      <c r="J121" s="282"/>
      <c r="K121" s="110"/>
      <c r="L121" s="110"/>
      <c r="M121" s="110"/>
      <c r="N121" s="110"/>
    </row>
    <row r="122" spans="1:14" hidden="1" x14ac:dyDescent="0.3">
      <c r="A122" s="82">
        <v>120</v>
      </c>
      <c r="B122" s="15">
        <v>367560</v>
      </c>
      <c r="C122" s="17" t="s">
        <v>8</v>
      </c>
      <c r="D122" s="19"/>
      <c r="E122" s="19"/>
      <c r="F122" s="19">
        <v>1</v>
      </c>
      <c r="G122" s="16">
        <v>8.1999999999999993</v>
      </c>
      <c r="H122" s="16">
        <v>4.4000000000000004</v>
      </c>
      <c r="I122" s="65">
        <f>G122*H122</f>
        <v>36.08</v>
      </c>
      <c r="J122" s="275"/>
      <c r="K122" s="240"/>
      <c r="L122" s="240"/>
      <c r="M122" s="240"/>
      <c r="N122" s="240"/>
    </row>
    <row r="123" spans="1:14" hidden="1" x14ac:dyDescent="0.3">
      <c r="A123" s="82">
        <v>121</v>
      </c>
      <c r="B123" s="132">
        <v>367000</v>
      </c>
      <c r="C123" s="133" t="s">
        <v>104</v>
      </c>
      <c r="D123" s="134"/>
      <c r="E123" s="134"/>
      <c r="F123" s="134"/>
      <c r="G123" s="35"/>
      <c r="H123" s="35"/>
      <c r="I123" s="131"/>
      <c r="J123" s="336"/>
      <c r="K123" s="139"/>
      <c r="L123" s="139"/>
      <c r="M123" s="139"/>
      <c r="N123" s="139"/>
    </row>
    <row r="124" spans="1:14" hidden="1" x14ac:dyDescent="0.3">
      <c r="A124" s="82">
        <v>122</v>
      </c>
      <c r="B124" s="15">
        <v>366560</v>
      </c>
      <c r="C124" s="16" t="s">
        <v>11</v>
      </c>
      <c r="D124" s="19"/>
      <c r="E124" s="19"/>
      <c r="F124" s="19">
        <v>1</v>
      </c>
      <c r="G124" s="16">
        <v>8.1999999999999993</v>
      </c>
      <c r="H124" s="16">
        <v>4.4000000000000004</v>
      </c>
      <c r="I124" s="65">
        <f>G124*H124</f>
        <v>36.08</v>
      </c>
      <c r="J124" s="241"/>
      <c r="K124" s="107"/>
      <c r="L124" s="107"/>
      <c r="M124" s="107"/>
      <c r="N124" s="107"/>
    </row>
    <row r="125" spans="1:14" hidden="1" x14ac:dyDescent="0.3">
      <c r="A125" s="82">
        <v>123</v>
      </c>
      <c r="B125" s="34">
        <v>366510</v>
      </c>
      <c r="C125" s="37" t="s">
        <v>116</v>
      </c>
      <c r="D125" s="36"/>
      <c r="E125" s="36"/>
      <c r="F125" s="36"/>
      <c r="G125" s="35"/>
      <c r="H125" s="35"/>
      <c r="I125" s="131"/>
      <c r="J125" s="336"/>
      <c r="K125" s="139"/>
      <c r="L125" s="139"/>
      <c r="M125" s="139"/>
      <c r="N125" s="139"/>
    </row>
    <row r="126" spans="1:14" hidden="1" x14ac:dyDescent="0.3">
      <c r="A126" s="82">
        <v>124</v>
      </c>
      <c r="B126" s="15">
        <v>366360</v>
      </c>
      <c r="C126" s="16" t="s">
        <v>106</v>
      </c>
      <c r="D126" s="19"/>
      <c r="E126" s="19"/>
      <c r="F126" s="19">
        <v>1</v>
      </c>
      <c r="G126" s="16"/>
      <c r="H126" s="16"/>
      <c r="I126" s="65"/>
      <c r="J126" s="241"/>
      <c r="K126" s="107"/>
      <c r="L126" s="107"/>
      <c r="M126" s="107"/>
      <c r="N126" s="107"/>
    </row>
    <row r="127" spans="1:14" hidden="1" x14ac:dyDescent="0.3">
      <c r="A127" s="82">
        <v>125</v>
      </c>
      <c r="B127" s="15">
        <v>366260</v>
      </c>
      <c r="C127" s="16" t="s">
        <v>107</v>
      </c>
      <c r="D127" s="19"/>
      <c r="E127" s="19"/>
      <c r="F127" s="19">
        <v>1</v>
      </c>
      <c r="G127" s="16"/>
      <c r="H127" s="16"/>
      <c r="I127" s="65"/>
      <c r="J127" s="241"/>
      <c r="K127" s="107"/>
      <c r="L127" s="107"/>
      <c r="M127" s="107"/>
      <c r="N127" s="107"/>
    </row>
    <row r="128" spans="1:14" hidden="1" x14ac:dyDescent="0.3">
      <c r="A128" s="82">
        <v>126</v>
      </c>
      <c r="B128" s="15">
        <v>366160</v>
      </c>
      <c r="C128" s="16" t="s">
        <v>108</v>
      </c>
      <c r="D128" s="19"/>
      <c r="E128" s="19"/>
      <c r="F128" s="19">
        <v>1</v>
      </c>
      <c r="G128" s="16"/>
      <c r="H128" s="16"/>
      <c r="I128" s="65"/>
      <c r="J128" s="241"/>
      <c r="K128" s="107"/>
      <c r="L128" s="107"/>
      <c r="M128" s="107"/>
      <c r="N128" s="107"/>
    </row>
    <row r="129" spans="1:14" ht="28.8" x14ac:dyDescent="0.3">
      <c r="A129" s="82">
        <v>127</v>
      </c>
      <c r="B129" s="4">
        <v>365965</v>
      </c>
      <c r="C129" s="16" t="s">
        <v>25</v>
      </c>
      <c r="D129" s="5"/>
      <c r="E129" s="5">
        <v>2</v>
      </c>
      <c r="F129" s="5"/>
      <c r="G129" s="16"/>
      <c r="H129" s="16"/>
      <c r="I129" s="65">
        <f>(9.8*1.6)+(5.2*0.9)</f>
        <v>20.360000000000003</v>
      </c>
      <c r="J129" s="241" t="s">
        <v>445</v>
      </c>
      <c r="K129" s="107">
        <v>1</v>
      </c>
      <c r="L129" s="107"/>
      <c r="M129" s="107"/>
      <c r="N129" s="107"/>
    </row>
    <row r="130" spans="1:14" hidden="1" x14ac:dyDescent="0.3">
      <c r="A130" s="82">
        <v>128</v>
      </c>
      <c r="B130" s="119">
        <v>365601</v>
      </c>
      <c r="C130" s="125" t="s">
        <v>15</v>
      </c>
      <c r="D130" s="122"/>
      <c r="E130" s="122"/>
      <c r="F130" s="122"/>
      <c r="G130" s="125"/>
      <c r="H130" s="125"/>
      <c r="I130" s="126"/>
      <c r="J130" s="335"/>
      <c r="K130" s="127"/>
      <c r="L130" s="127"/>
      <c r="M130" s="127"/>
      <c r="N130" s="127"/>
    </row>
    <row r="131" spans="1:14" ht="15" hidden="1" thickBot="1" x14ac:dyDescent="0.35">
      <c r="A131" s="83">
        <v>129</v>
      </c>
      <c r="B131" s="186">
        <v>365601</v>
      </c>
      <c r="C131" s="187" t="s">
        <v>142</v>
      </c>
      <c r="D131" s="188"/>
      <c r="E131" s="188"/>
      <c r="F131" s="188"/>
      <c r="G131" s="187"/>
      <c r="H131" s="187"/>
      <c r="I131" s="189"/>
      <c r="J131" s="337"/>
      <c r="K131" s="190"/>
      <c r="L131" s="190"/>
      <c r="M131" s="190"/>
      <c r="N131" s="190"/>
    </row>
    <row r="132" spans="1:14" hidden="1" x14ac:dyDescent="0.3">
      <c r="A132" s="77">
        <v>130</v>
      </c>
      <c r="B132" s="174">
        <v>365580</v>
      </c>
      <c r="C132" s="175" t="s">
        <v>118</v>
      </c>
      <c r="D132" s="176"/>
      <c r="E132" s="176"/>
      <c r="F132" s="176">
        <v>1</v>
      </c>
      <c r="G132" s="177"/>
      <c r="H132" s="177"/>
      <c r="I132" s="178"/>
      <c r="J132" s="334"/>
      <c r="K132" s="179"/>
      <c r="L132" s="179"/>
      <c r="M132" s="179"/>
      <c r="N132" s="179"/>
    </row>
    <row r="133" spans="1:14" hidden="1" x14ac:dyDescent="0.3">
      <c r="A133" s="5">
        <v>131</v>
      </c>
      <c r="B133" s="8">
        <v>365199</v>
      </c>
      <c r="C133" s="9" t="s">
        <v>74</v>
      </c>
      <c r="D133" s="10">
        <v>1</v>
      </c>
      <c r="E133" s="10"/>
      <c r="F133" s="10">
        <v>1</v>
      </c>
      <c r="G133" s="16"/>
      <c r="H133" s="16"/>
      <c r="I133" s="65"/>
      <c r="J133" s="241" t="s">
        <v>411</v>
      </c>
      <c r="K133" s="107">
        <v>2</v>
      </c>
      <c r="L133" s="107"/>
      <c r="M133" s="107"/>
      <c r="N133" s="107"/>
    </row>
    <row r="134" spans="1:14" hidden="1" x14ac:dyDescent="0.3">
      <c r="A134" s="5">
        <v>132</v>
      </c>
      <c r="B134" s="8">
        <v>365199</v>
      </c>
      <c r="C134" s="9" t="s">
        <v>83</v>
      </c>
      <c r="D134" s="10">
        <v>1</v>
      </c>
      <c r="E134" s="10"/>
      <c r="F134" s="10">
        <v>1</v>
      </c>
      <c r="G134" s="16"/>
      <c r="H134" s="16"/>
      <c r="I134" s="65"/>
      <c r="J134" s="241" t="s">
        <v>411</v>
      </c>
      <c r="K134" s="107">
        <v>2</v>
      </c>
      <c r="L134" s="107"/>
      <c r="M134" s="107"/>
      <c r="N134" s="107"/>
    </row>
    <row r="135" spans="1:14" hidden="1" x14ac:dyDescent="0.3">
      <c r="A135" s="5">
        <v>133</v>
      </c>
      <c r="B135" s="27">
        <v>364850</v>
      </c>
      <c r="C135" s="26" t="s">
        <v>156</v>
      </c>
      <c r="D135" s="29"/>
      <c r="E135" s="29"/>
      <c r="F135" s="29">
        <v>1</v>
      </c>
      <c r="G135" s="136">
        <v>2</v>
      </c>
      <c r="H135" s="136">
        <v>2</v>
      </c>
      <c r="I135" s="137">
        <f>G135*H135</f>
        <v>4</v>
      </c>
      <c r="J135" s="282"/>
      <c r="K135" s="110"/>
      <c r="L135" s="110"/>
      <c r="M135" s="110"/>
      <c r="N135" s="110"/>
    </row>
    <row r="136" spans="1:14" hidden="1" x14ac:dyDescent="0.3">
      <c r="A136" s="5">
        <v>134</v>
      </c>
      <c r="B136" s="27">
        <v>363349</v>
      </c>
      <c r="C136" s="26" t="s">
        <v>157</v>
      </c>
      <c r="D136" s="29"/>
      <c r="E136" s="29"/>
      <c r="F136" s="29">
        <v>1</v>
      </c>
      <c r="G136" s="136">
        <v>2</v>
      </c>
      <c r="H136" s="136">
        <v>2</v>
      </c>
      <c r="I136" s="137">
        <f>G136*H136</f>
        <v>4</v>
      </c>
      <c r="J136" s="282"/>
      <c r="K136" s="110"/>
      <c r="L136" s="110"/>
      <c r="M136" s="110"/>
      <c r="N136" s="110"/>
    </row>
    <row r="137" spans="1:14" hidden="1" x14ac:dyDescent="0.3">
      <c r="A137" s="5">
        <v>135</v>
      </c>
      <c r="B137" s="27">
        <v>362850</v>
      </c>
      <c r="C137" s="26" t="s">
        <v>310</v>
      </c>
      <c r="D137" s="49"/>
      <c r="E137" s="49"/>
      <c r="F137" s="29">
        <v>1</v>
      </c>
      <c r="G137" s="136">
        <v>2</v>
      </c>
      <c r="H137" s="136">
        <v>2</v>
      </c>
      <c r="I137" s="137">
        <f>G137*H137</f>
        <v>4</v>
      </c>
      <c r="J137" s="282" t="s">
        <v>457</v>
      </c>
      <c r="K137" s="110">
        <v>1</v>
      </c>
      <c r="L137" s="110"/>
      <c r="M137" s="110"/>
      <c r="N137" s="110"/>
    </row>
    <row r="138" spans="1:14" hidden="1" x14ac:dyDescent="0.3">
      <c r="A138" s="5">
        <v>136</v>
      </c>
      <c r="B138" s="132">
        <v>362800</v>
      </c>
      <c r="C138" s="133" t="s">
        <v>119</v>
      </c>
      <c r="D138" s="134"/>
      <c r="E138" s="134"/>
      <c r="F138" s="134"/>
      <c r="G138" s="35"/>
      <c r="H138" s="35"/>
      <c r="I138" s="131"/>
      <c r="J138" s="336"/>
      <c r="K138" s="139"/>
      <c r="L138" s="139"/>
      <c r="M138" s="139"/>
      <c r="N138" s="139"/>
    </row>
    <row r="139" spans="1:14" hidden="1" x14ac:dyDescent="0.3">
      <c r="A139" s="5">
        <v>137</v>
      </c>
      <c r="B139" s="119">
        <v>362492</v>
      </c>
      <c r="C139" s="124" t="s">
        <v>15</v>
      </c>
      <c r="D139" s="122"/>
      <c r="E139" s="122"/>
      <c r="F139" s="122"/>
      <c r="G139" s="125"/>
      <c r="H139" s="125"/>
      <c r="I139" s="126"/>
      <c r="J139" s="335"/>
      <c r="K139" s="127"/>
      <c r="L139" s="127"/>
      <c r="M139" s="127"/>
      <c r="N139" s="127"/>
    </row>
    <row r="140" spans="1:14" hidden="1" x14ac:dyDescent="0.3">
      <c r="A140" s="5">
        <v>138</v>
      </c>
      <c r="B140" s="119">
        <v>362492</v>
      </c>
      <c r="C140" s="124" t="s">
        <v>374</v>
      </c>
      <c r="D140" s="122"/>
      <c r="E140" s="122"/>
      <c r="F140" s="122"/>
      <c r="G140" s="125"/>
      <c r="H140" s="125"/>
      <c r="I140" s="126"/>
      <c r="J140" s="335"/>
      <c r="K140" s="127"/>
      <c r="L140" s="127"/>
      <c r="M140" s="127"/>
      <c r="N140" s="127"/>
    </row>
    <row r="141" spans="1:14" hidden="1" x14ac:dyDescent="0.3">
      <c r="A141" s="5">
        <v>139</v>
      </c>
      <c r="B141" s="34">
        <v>362310</v>
      </c>
      <c r="C141" s="37" t="s">
        <v>120</v>
      </c>
      <c r="D141" s="36"/>
      <c r="E141" s="36"/>
      <c r="F141" s="36"/>
      <c r="G141" s="35"/>
      <c r="H141" s="35"/>
      <c r="I141" s="131"/>
      <c r="J141" s="336"/>
      <c r="K141" s="139"/>
      <c r="L141" s="139"/>
      <c r="M141" s="139"/>
      <c r="N141" s="139"/>
    </row>
    <row r="142" spans="1:14" hidden="1" x14ac:dyDescent="0.3">
      <c r="A142" s="5">
        <v>140</v>
      </c>
      <c r="B142" s="8">
        <v>361650</v>
      </c>
      <c r="C142" s="9" t="s">
        <v>74</v>
      </c>
      <c r="D142" s="10">
        <v>1</v>
      </c>
      <c r="E142" s="10"/>
      <c r="F142" s="10">
        <v>1</v>
      </c>
      <c r="G142" s="16"/>
      <c r="H142" s="16"/>
      <c r="I142" s="65"/>
      <c r="J142" s="241"/>
      <c r="K142" s="107"/>
      <c r="L142" s="107"/>
      <c r="M142" s="107"/>
      <c r="N142" s="107"/>
    </row>
    <row r="143" spans="1:14" hidden="1" x14ac:dyDescent="0.3">
      <c r="A143" s="5">
        <v>141</v>
      </c>
      <c r="B143" s="8">
        <v>361650</v>
      </c>
      <c r="C143" s="9" t="s">
        <v>66</v>
      </c>
      <c r="D143" s="10">
        <v>1</v>
      </c>
      <c r="E143" s="10"/>
      <c r="F143" s="10">
        <v>1</v>
      </c>
      <c r="G143" s="16"/>
      <c r="H143" s="16"/>
      <c r="I143" s="65"/>
      <c r="J143" s="241"/>
      <c r="K143" s="107"/>
      <c r="L143" s="107"/>
      <c r="M143" s="107"/>
      <c r="N143" s="107"/>
    </row>
    <row r="144" spans="1:14" hidden="1" x14ac:dyDescent="0.3">
      <c r="A144" s="5">
        <v>142</v>
      </c>
      <c r="B144" s="8">
        <v>360050</v>
      </c>
      <c r="C144" s="9" t="s">
        <v>176</v>
      </c>
      <c r="D144" s="10">
        <v>1</v>
      </c>
      <c r="E144" s="10"/>
      <c r="F144" s="10">
        <v>1</v>
      </c>
      <c r="G144" s="16"/>
      <c r="H144" s="16"/>
      <c r="I144" s="65"/>
      <c r="J144" s="241"/>
      <c r="K144" s="107"/>
      <c r="L144" s="107"/>
      <c r="M144" s="107"/>
      <c r="N144" s="107"/>
    </row>
    <row r="145" spans="1:14" ht="28.8" hidden="1" x14ac:dyDescent="0.3">
      <c r="A145" s="5">
        <v>143</v>
      </c>
      <c r="B145" s="8">
        <v>360050</v>
      </c>
      <c r="C145" s="9" t="s">
        <v>378</v>
      </c>
      <c r="D145" s="10">
        <v>1</v>
      </c>
      <c r="E145" s="10"/>
      <c r="F145" s="10">
        <v>1</v>
      </c>
      <c r="G145" s="16"/>
      <c r="H145" s="16"/>
      <c r="I145" s="65"/>
      <c r="J145" s="241"/>
      <c r="K145" s="107"/>
      <c r="L145" s="107"/>
      <c r="M145" s="107"/>
      <c r="N145" s="107"/>
    </row>
    <row r="146" spans="1:14" hidden="1" x14ac:dyDescent="0.3">
      <c r="A146" s="5">
        <v>144</v>
      </c>
      <c r="B146" s="119">
        <v>359850</v>
      </c>
      <c r="C146" s="124" t="s">
        <v>15</v>
      </c>
      <c r="D146" s="122"/>
      <c r="E146" s="122"/>
      <c r="F146" s="122"/>
      <c r="G146" s="125"/>
      <c r="H146" s="125"/>
      <c r="I146" s="126"/>
      <c r="J146" s="335"/>
      <c r="K146" s="127"/>
      <c r="L146" s="127"/>
      <c r="M146" s="127"/>
      <c r="N146" s="127"/>
    </row>
    <row r="147" spans="1:14" hidden="1" x14ac:dyDescent="0.3">
      <c r="A147" s="5">
        <v>145</v>
      </c>
      <c r="B147" s="15">
        <v>359821</v>
      </c>
      <c r="C147" s="17" t="s">
        <v>16</v>
      </c>
      <c r="D147" s="19">
        <v>1</v>
      </c>
      <c r="E147" s="19"/>
      <c r="F147" s="19">
        <v>1</v>
      </c>
      <c r="G147" s="16"/>
      <c r="H147" s="16"/>
      <c r="I147" s="65"/>
      <c r="J147" s="241"/>
      <c r="K147" s="107"/>
      <c r="L147" s="107"/>
      <c r="M147" s="107"/>
      <c r="N147" s="107"/>
    </row>
    <row r="148" spans="1:14" hidden="1" x14ac:dyDescent="0.3">
      <c r="A148" s="5">
        <v>146</v>
      </c>
      <c r="B148" s="15">
        <v>359016</v>
      </c>
      <c r="C148" s="16" t="s">
        <v>2</v>
      </c>
      <c r="D148" s="19"/>
      <c r="E148" s="19"/>
      <c r="F148" s="19">
        <v>1</v>
      </c>
      <c r="G148" s="54">
        <v>10</v>
      </c>
      <c r="H148" s="54">
        <v>4</v>
      </c>
      <c r="I148" s="65">
        <f>G148*H148</f>
        <v>40</v>
      </c>
      <c r="J148" s="241"/>
      <c r="K148" s="107"/>
      <c r="L148" s="107"/>
      <c r="M148" s="107"/>
      <c r="N148" s="107"/>
    </row>
    <row r="149" spans="1:14" hidden="1" x14ac:dyDescent="0.3">
      <c r="A149" s="5">
        <v>147</v>
      </c>
      <c r="B149" s="15">
        <v>358785</v>
      </c>
      <c r="C149" s="16" t="s">
        <v>58</v>
      </c>
      <c r="D149" s="19">
        <v>1</v>
      </c>
      <c r="E149" s="19"/>
      <c r="F149" s="19">
        <v>1</v>
      </c>
      <c r="G149" s="16"/>
      <c r="H149" s="16"/>
      <c r="I149" s="65"/>
      <c r="J149" s="241" t="s">
        <v>411</v>
      </c>
      <c r="K149" s="107">
        <v>2</v>
      </c>
      <c r="L149" s="107"/>
      <c r="M149" s="107"/>
      <c r="N149" s="107"/>
    </row>
    <row r="150" spans="1:14" hidden="1" x14ac:dyDescent="0.3">
      <c r="A150" s="5">
        <v>148</v>
      </c>
      <c r="B150" s="8">
        <v>358700</v>
      </c>
      <c r="C150" s="23" t="s">
        <v>74</v>
      </c>
      <c r="D150" s="10">
        <v>1</v>
      </c>
      <c r="E150" s="10"/>
      <c r="F150" s="10">
        <v>1</v>
      </c>
      <c r="G150" s="16"/>
      <c r="H150" s="16"/>
      <c r="I150" s="65"/>
      <c r="J150" s="241" t="s">
        <v>413</v>
      </c>
      <c r="K150" s="107">
        <v>1</v>
      </c>
      <c r="L150" s="107"/>
      <c r="M150" s="107"/>
      <c r="N150" s="107"/>
    </row>
    <row r="151" spans="1:14" hidden="1" x14ac:dyDescent="0.3">
      <c r="A151" s="5">
        <v>149</v>
      </c>
      <c r="B151" s="8">
        <v>358700</v>
      </c>
      <c r="C151" s="23" t="s">
        <v>83</v>
      </c>
      <c r="D151" s="10">
        <v>1</v>
      </c>
      <c r="E151" s="10"/>
      <c r="F151" s="10">
        <v>1</v>
      </c>
      <c r="G151" s="16"/>
      <c r="H151" s="16"/>
      <c r="I151" s="65"/>
      <c r="J151" s="241" t="s">
        <v>413</v>
      </c>
      <c r="K151" s="107">
        <v>1</v>
      </c>
      <c r="L151" s="107"/>
      <c r="M151" s="107"/>
      <c r="N151" s="107"/>
    </row>
    <row r="152" spans="1:14" hidden="1" x14ac:dyDescent="0.3">
      <c r="A152" s="5">
        <v>150</v>
      </c>
      <c r="B152" s="38">
        <v>358700</v>
      </c>
      <c r="C152" s="133" t="s">
        <v>122</v>
      </c>
      <c r="D152" s="36"/>
      <c r="E152" s="36"/>
      <c r="F152" s="36"/>
      <c r="G152" s="35"/>
      <c r="H152" s="35"/>
      <c r="I152" s="131"/>
      <c r="J152" s="336"/>
      <c r="K152" s="139"/>
      <c r="L152" s="139"/>
      <c r="M152" s="139"/>
      <c r="N152" s="139"/>
    </row>
    <row r="153" spans="1:14" hidden="1" x14ac:dyDescent="0.3">
      <c r="A153" s="5">
        <v>151</v>
      </c>
      <c r="B153" s="119">
        <v>358692</v>
      </c>
      <c r="C153" s="125" t="s">
        <v>89</v>
      </c>
      <c r="D153" s="122"/>
      <c r="E153" s="122"/>
      <c r="F153" s="122"/>
      <c r="G153" s="125"/>
      <c r="H153" s="125"/>
      <c r="I153" s="126"/>
      <c r="J153" s="335"/>
      <c r="K153" s="127"/>
      <c r="L153" s="127"/>
      <c r="M153" s="127"/>
      <c r="N153" s="127"/>
    </row>
    <row r="154" spans="1:14" hidden="1" x14ac:dyDescent="0.3">
      <c r="A154" s="5">
        <v>152</v>
      </c>
      <c r="B154" s="15">
        <v>358682</v>
      </c>
      <c r="C154" s="16" t="s">
        <v>376</v>
      </c>
      <c r="D154" s="19"/>
      <c r="E154" s="19"/>
      <c r="F154" s="19">
        <v>1</v>
      </c>
      <c r="G154" s="16"/>
      <c r="H154" s="16"/>
      <c r="I154" s="65"/>
      <c r="J154" s="241"/>
      <c r="K154" s="107"/>
      <c r="L154" s="107"/>
      <c r="M154" s="107"/>
      <c r="N154" s="107"/>
    </row>
    <row r="155" spans="1:14" hidden="1" x14ac:dyDescent="0.3">
      <c r="A155" s="5">
        <v>153</v>
      </c>
      <c r="B155" s="15">
        <v>358560</v>
      </c>
      <c r="C155" s="16" t="s">
        <v>375</v>
      </c>
      <c r="D155" s="19"/>
      <c r="E155" s="19"/>
      <c r="F155" s="19">
        <v>1</v>
      </c>
      <c r="G155" s="16"/>
      <c r="H155" s="16"/>
      <c r="I155" s="65"/>
      <c r="J155" s="241"/>
      <c r="K155" s="107"/>
      <c r="L155" s="107"/>
      <c r="M155" s="107"/>
      <c r="N155" s="107"/>
    </row>
    <row r="156" spans="1:14" hidden="1" x14ac:dyDescent="0.3">
      <c r="A156" s="5">
        <v>154</v>
      </c>
      <c r="B156" s="38">
        <v>358210</v>
      </c>
      <c r="C156" s="37" t="s">
        <v>123</v>
      </c>
      <c r="D156" s="36"/>
      <c r="E156" s="36"/>
      <c r="F156" s="36"/>
      <c r="G156" s="35"/>
      <c r="H156" s="35"/>
      <c r="I156" s="131"/>
      <c r="J156" s="336"/>
      <c r="K156" s="139"/>
      <c r="L156" s="139"/>
      <c r="M156" s="139"/>
      <c r="N156" s="139"/>
    </row>
    <row r="157" spans="1:14" hidden="1" x14ac:dyDescent="0.3">
      <c r="A157" s="5">
        <v>155</v>
      </c>
      <c r="B157" s="15">
        <v>356880</v>
      </c>
      <c r="C157" s="16" t="s">
        <v>379</v>
      </c>
      <c r="D157" s="19"/>
      <c r="E157" s="19"/>
      <c r="F157" s="19">
        <v>1</v>
      </c>
      <c r="G157" s="16"/>
      <c r="H157" s="16"/>
      <c r="I157" s="65"/>
      <c r="J157" s="241"/>
      <c r="K157" s="107"/>
      <c r="L157" s="107"/>
      <c r="M157" s="107"/>
      <c r="N157" s="107"/>
    </row>
    <row r="158" spans="1:14" hidden="1" x14ac:dyDescent="0.3">
      <c r="A158" s="5">
        <v>156</v>
      </c>
      <c r="B158" s="132">
        <v>355000</v>
      </c>
      <c r="C158" s="133" t="s">
        <v>124</v>
      </c>
      <c r="D158" s="134"/>
      <c r="E158" s="134"/>
      <c r="F158" s="134"/>
      <c r="G158" s="35"/>
      <c r="H158" s="35"/>
      <c r="I158" s="131"/>
      <c r="J158" s="336"/>
      <c r="K158" s="139"/>
      <c r="L158" s="139"/>
      <c r="M158" s="139"/>
      <c r="N158" s="139"/>
    </row>
    <row r="159" spans="1:14" hidden="1" x14ac:dyDescent="0.3">
      <c r="A159" s="5">
        <v>157</v>
      </c>
      <c r="B159" s="34">
        <v>354511</v>
      </c>
      <c r="C159" s="37" t="s">
        <v>125</v>
      </c>
      <c r="D159" s="36"/>
      <c r="E159" s="36"/>
      <c r="F159" s="36"/>
      <c r="G159" s="35"/>
      <c r="H159" s="35"/>
      <c r="I159" s="131"/>
      <c r="J159" s="336"/>
      <c r="K159" s="139"/>
      <c r="L159" s="139"/>
      <c r="M159" s="139"/>
      <c r="N159" s="139"/>
    </row>
    <row r="160" spans="1:14" hidden="1" x14ac:dyDescent="0.3">
      <c r="A160" s="5">
        <v>158</v>
      </c>
      <c r="B160" s="15">
        <v>353800</v>
      </c>
      <c r="C160" s="17" t="s">
        <v>58</v>
      </c>
      <c r="D160" s="19">
        <v>1</v>
      </c>
      <c r="E160" s="19"/>
      <c r="F160" s="19">
        <v>1</v>
      </c>
      <c r="G160" s="16"/>
      <c r="H160" s="16"/>
      <c r="I160" s="65"/>
      <c r="J160" s="241"/>
      <c r="K160" s="107"/>
      <c r="L160" s="107"/>
      <c r="M160" s="107"/>
      <c r="N160" s="107"/>
    </row>
    <row r="161" spans="1:14" x14ac:dyDescent="0.3">
      <c r="A161" s="5">
        <v>159</v>
      </c>
      <c r="B161" s="15">
        <v>353440</v>
      </c>
      <c r="C161" s="17" t="s">
        <v>358</v>
      </c>
      <c r="D161" s="19"/>
      <c r="E161" s="19"/>
      <c r="F161" s="19">
        <v>1</v>
      </c>
      <c r="G161" s="16">
        <v>5.4</v>
      </c>
      <c r="H161" s="16">
        <v>1.5</v>
      </c>
      <c r="I161" s="65">
        <f>G161*H161</f>
        <v>8.1000000000000014</v>
      </c>
      <c r="J161" s="241" t="s">
        <v>456</v>
      </c>
      <c r="K161" s="107"/>
      <c r="L161" s="107"/>
      <c r="M161" s="107"/>
      <c r="N161" s="107"/>
    </row>
    <row r="162" spans="1:14" hidden="1" x14ac:dyDescent="0.3">
      <c r="A162" s="5">
        <v>160</v>
      </c>
      <c r="B162" s="15">
        <v>353194</v>
      </c>
      <c r="C162" s="323" t="s">
        <v>87</v>
      </c>
      <c r="D162" s="19"/>
      <c r="E162" s="105"/>
      <c r="F162" s="19"/>
      <c r="G162" s="16"/>
      <c r="H162" s="16"/>
      <c r="I162" s="65"/>
      <c r="J162" s="241"/>
      <c r="K162" s="107"/>
      <c r="L162" s="107"/>
      <c r="M162" s="107"/>
      <c r="N162" s="107"/>
    </row>
    <row r="163" spans="1:14" hidden="1" x14ac:dyDescent="0.3">
      <c r="A163" s="5">
        <v>161</v>
      </c>
      <c r="B163" s="8">
        <v>352706</v>
      </c>
      <c r="C163" s="23" t="s">
        <v>73</v>
      </c>
      <c r="D163" s="10">
        <v>1</v>
      </c>
      <c r="E163" s="10"/>
      <c r="F163" s="10">
        <v>1</v>
      </c>
      <c r="G163" s="16"/>
      <c r="H163" s="16"/>
      <c r="I163" s="65"/>
      <c r="J163" s="241"/>
      <c r="K163" s="107"/>
      <c r="L163" s="107"/>
      <c r="M163" s="107"/>
      <c r="N163" s="107"/>
    </row>
    <row r="164" spans="1:14" hidden="1" x14ac:dyDescent="0.3">
      <c r="A164" s="5">
        <v>162</v>
      </c>
      <c r="B164" s="8">
        <v>352706</v>
      </c>
      <c r="C164" s="23" t="s">
        <v>126</v>
      </c>
      <c r="D164" s="10">
        <v>1</v>
      </c>
      <c r="E164" s="10"/>
      <c r="F164" s="10">
        <v>1</v>
      </c>
      <c r="G164" s="16"/>
      <c r="H164" s="16"/>
      <c r="I164" s="65"/>
      <c r="J164" s="241" t="s">
        <v>416</v>
      </c>
      <c r="K164" s="107"/>
      <c r="L164" s="107"/>
      <c r="M164" s="107"/>
      <c r="N164" s="107"/>
    </row>
    <row r="165" spans="1:14" hidden="1" x14ac:dyDescent="0.3">
      <c r="A165" s="5">
        <v>163</v>
      </c>
      <c r="B165" s="8">
        <v>352502</v>
      </c>
      <c r="C165" s="23" t="s">
        <v>74</v>
      </c>
      <c r="D165" s="10">
        <v>1</v>
      </c>
      <c r="E165" s="10"/>
      <c r="F165" s="10">
        <v>1</v>
      </c>
      <c r="G165" s="16"/>
      <c r="H165" s="16"/>
      <c r="I165" s="65"/>
      <c r="J165" s="241"/>
      <c r="K165" s="107"/>
      <c r="L165" s="107"/>
      <c r="M165" s="107"/>
      <c r="N165" s="107"/>
    </row>
    <row r="166" spans="1:14" hidden="1" x14ac:dyDescent="0.3">
      <c r="A166" s="5">
        <v>164</v>
      </c>
      <c r="B166" s="8">
        <v>352502</v>
      </c>
      <c r="C166" s="9" t="s">
        <v>75</v>
      </c>
      <c r="D166" s="10">
        <v>1</v>
      </c>
      <c r="E166" s="10"/>
      <c r="F166" s="10">
        <v>1</v>
      </c>
      <c r="G166" s="16"/>
      <c r="H166" s="16"/>
      <c r="I166" s="65"/>
      <c r="J166" s="241"/>
      <c r="K166" s="107"/>
      <c r="L166" s="107"/>
      <c r="M166" s="107"/>
      <c r="N166" s="107"/>
    </row>
    <row r="167" spans="1:14" hidden="1" x14ac:dyDescent="0.3">
      <c r="A167" s="5">
        <v>165</v>
      </c>
      <c r="B167" s="15">
        <v>352440</v>
      </c>
      <c r="C167" s="17" t="s">
        <v>391</v>
      </c>
      <c r="D167" s="19">
        <v>1</v>
      </c>
      <c r="E167" s="19"/>
      <c r="F167" s="19">
        <v>1</v>
      </c>
      <c r="G167" s="16"/>
      <c r="H167" s="16"/>
      <c r="I167" s="65"/>
      <c r="J167" s="241" t="s">
        <v>422</v>
      </c>
      <c r="K167" s="107">
        <v>2</v>
      </c>
      <c r="L167" s="107">
        <v>2</v>
      </c>
      <c r="M167" s="107"/>
      <c r="N167" s="107"/>
    </row>
    <row r="168" spans="1:14" hidden="1" x14ac:dyDescent="0.3">
      <c r="A168" s="5">
        <v>166</v>
      </c>
      <c r="B168" s="8">
        <v>352250</v>
      </c>
      <c r="C168" s="9" t="s">
        <v>392</v>
      </c>
      <c r="D168" s="10">
        <v>1</v>
      </c>
      <c r="E168" s="10"/>
      <c r="F168" s="10">
        <v>1</v>
      </c>
      <c r="G168" s="16"/>
      <c r="H168" s="16"/>
      <c r="I168" s="65"/>
      <c r="J168" s="241"/>
      <c r="K168" s="107"/>
      <c r="L168" s="107"/>
      <c r="M168" s="107"/>
      <c r="N168" s="107"/>
    </row>
    <row r="169" spans="1:14" hidden="1" x14ac:dyDescent="0.3">
      <c r="A169" s="5">
        <v>167</v>
      </c>
      <c r="B169" s="8">
        <v>352250</v>
      </c>
      <c r="C169" s="23" t="s">
        <v>73</v>
      </c>
      <c r="D169" s="10">
        <v>1</v>
      </c>
      <c r="E169" s="10"/>
      <c r="F169" s="10">
        <v>1</v>
      </c>
      <c r="G169" s="16"/>
      <c r="H169" s="16"/>
      <c r="I169" s="65"/>
      <c r="J169" s="236"/>
      <c r="K169" s="234"/>
      <c r="L169" s="234"/>
      <c r="M169" s="234"/>
      <c r="N169" s="234"/>
    </row>
    <row r="170" spans="1:14" hidden="1" x14ac:dyDescent="0.3">
      <c r="A170" s="5">
        <v>168</v>
      </c>
      <c r="B170" s="8">
        <v>352250</v>
      </c>
      <c r="C170" s="23" t="s">
        <v>407</v>
      </c>
      <c r="D170" s="10">
        <v>1</v>
      </c>
      <c r="E170" s="10"/>
      <c r="F170" s="10">
        <v>1</v>
      </c>
      <c r="G170" s="16"/>
      <c r="H170" s="16"/>
      <c r="I170" s="65"/>
      <c r="J170" s="241"/>
      <c r="K170" s="107"/>
      <c r="L170" s="107"/>
      <c r="M170" s="107"/>
      <c r="N170" s="107"/>
    </row>
    <row r="171" spans="1:14" hidden="1" x14ac:dyDescent="0.3">
      <c r="A171" s="5"/>
      <c r="B171" s="15">
        <v>352200</v>
      </c>
      <c r="C171" s="16" t="s">
        <v>409</v>
      </c>
      <c r="D171" s="10"/>
      <c r="E171" s="10"/>
      <c r="F171" s="10"/>
      <c r="G171" s="16"/>
      <c r="H171" s="16"/>
      <c r="I171" s="65"/>
      <c r="J171" s="241"/>
      <c r="K171" s="107"/>
      <c r="L171" s="107"/>
      <c r="M171" s="107"/>
      <c r="N171" s="107"/>
    </row>
    <row r="172" spans="1:14" hidden="1" x14ac:dyDescent="0.3">
      <c r="A172" s="5">
        <v>169</v>
      </c>
      <c r="B172" s="15">
        <v>352140</v>
      </c>
      <c r="C172" s="323" t="s">
        <v>87</v>
      </c>
      <c r="D172" s="19"/>
      <c r="E172" s="105"/>
      <c r="F172" s="19"/>
      <c r="G172" s="16"/>
      <c r="H172" s="16"/>
      <c r="I172" s="65"/>
      <c r="J172" s="241"/>
      <c r="K172" s="107"/>
      <c r="L172" s="107"/>
      <c r="M172" s="107"/>
      <c r="N172" s="107"/>
    </row>
    <row r="173" spans="1:14" hidden="1" x14ac:dyDescent="0.3">
      <c r="A173" s="5">
        <v>170</v>
      </c>
      <c r="B173" s="15">
        <v>352040</v>
      </c>
      <c r="C173" s="16" t="s">
        <v>27</v>
      </c>
      <c r="D173" s="19">
        <v>1</v>
      </c>
      <c r="E173" s="19"/>
      <c r="F173" s="19">
        <v>1</v>
      </c>
      <c r="G173" s="16"/>
      <c r="H173" s="16"/>
      <c r="I173" s="65"/>
      <c r="J173" s="241" t="s">
        <v>413</v>
      </c>
      <c r="K173" s="107">
        <v>1</v>
      </c>
      <c r="L173" s="107"/>
      <c r="M173" s="107"/>
      <c r="N173" s="107"/>
    </row>
    <row r="174" spans="1:14" hidden="1" x14ac:dyDescent="0.3">
      <c r="A174" s="5">
        <v>171</v>
      </c>
      <c r="B174" s="8">
        <v>351920</v>
      </c>
      <c r="C174" s="9" t="s">
        <v>77</v>
      </c>
      <c r="D174" s="10">
        <v>1</v>
      </c>
      <c r="E174" s="10"/>
      <c r="F174" s="10"/>
      <c r="G174" s="16"/>
      <c r="H174" s="16"/>
      <c r="I174" s="65"/>
      <c r="J174" s="241"/>
      <c r="K174" s="107"/>
      <c r="L174" s="107"/>
      <c r="M174" s="107"/>
      <c r="N174" s="107"/>
    </row>
    <row r="175" spans="1:14" hidden="1" x14ac:dyDescent="0.3">
      <c r="A175" s="5">
        <v>172</v>
      </c>
      <c r="B175" s="8">
        <v>351920</v>
      </c>
      <c r="C175" s="9" t="s">
        <v>393</v>
      </c>
      <c r="D175" s="10">
        <v>1</v>
      </c>
      <c r="E175" s="10"/>
      <c r="F175" s="10"/>
      <c r="G175" s="16"/>
      <c r="H175" s="16"/>
      <c r="I175" s="65"/>
      <c r="J175" s="241"/>
      <c r="K175" s="107"/>
      <c r="L175" s="107"/>
      <c r="M175" s="107"/>
      <c r="N175" s="107"/>
    </row>
    <row r="176" spans="1:14" hidden="1" x14ac:dyDescent="0.3">
      <c r="A176" s="5">
        <v>173</v>
      </c>
      <c r="B176" s="15">
        <v>351749</v>
      </c>
      <c r="C176" s="6" t="s">
        <v>28</v>
      </c>
      <c r="D176" s="19"/>
      <c r="E176" s="19"/>
      <c r="F176" s="19"/>
      <c r="G176" s="16"/>
      <c r="H176" s="16"/>
      <c r="I176" s="65"/>
      <c r="J176" s="241"/>
      <c r="K176" s="107"/>
      <c r="L176" s="107"/>
      <c r="M176" s="107"/>
      <c r="N176" s="107"/>
    </row>
    <row r="177" spans="1:14" hidden="1" x14ac:dyDescent="0.3">
      <c r="A177" s="5">
        <v>174</v>
      </c>
      <c r="B177" s="8">
        <v>351421</v>
      </c>
      <c r="C177" s="9" t="s">
        <v>77</v>
      </c>
      <c r="D177" s="10">
        <v>1</v>
      </c>
      <c r="E177" s="10"/>
      <c r="F177" s="10"/>
      <c r="G177" s="16"/>
      <c r="H177" s="16"/>
      <c r="I177" s="65"/>
      <c r="J177" s="241"/>
      <c r="K177" s="107"/>
      <c r="L177" s="107"/>
      <c r="M177" s="107"/>
      <c r="N177" s="107"/>
    </row>
    <row r="178" spans="1:14" hidden="1" x14ac:dyDescent="0.3">
      <c r="A178" s="5">
        <v>175</v>
      </c>
      <c r="B178" s="8">
        <v>351421</v>
      </c>
      <c r="C178" s="9" t="s">
        <v>393</v>
      </c>
      <c r="D178" s="10">
        <v>1</v>
      </c>
      <c r="E178" s="10"/>
      <c r="F178" s="10"/>
      <c r="G178" s="16"/>
      <c r="H178" s="16"/>
      <c r="I178" s="65"/>
      <c r="J178" s="241"/>
      <c r="K178" s="107"/>
      <c r="L178" s="107"/>
      <c r="M178" s="107"/>
      <c r="N178" s="107"/>
    </row>
    <row r="179" spans="1:14" hidden="1" x14ac:dyDescent="0.3">
      <c r="A179" s="5">
        <v>176</v>
      </c>
      <c r="B179" s="15">
        <v>351324</v>
      </c>
      <c r="C179" s="17" t="s">
        <v>29</v>
      </c>
      <c r="D179" s="19">
        <v>1</v>
      </c>
      <c r="E179" s="19"/>
      <c r="F179" s="19">
        <v>1</v>
      </c>
      <c r="G179" s="16"/>
      <c r="H179" s="16"/>
      <c r="I179" s="65"/>
      <c r="J179" s="241"/>
      <c r="K179" s="107"/>
      <c r="L179" s="107"/>
      <c r="M179" s="107"/>
      <c r="N179" s="107"/>
    </row>
    <row r="180" spans="1:14" hidden="1" x14ac:dyDescent="0.3">
      <c r="A180" s="5">
        <v>177</v>
      </c>
      <c r="B180" s="8">
        <v>351300</v>
      </c>
      <c r="C180" s="23" t="s">
        <v>72</v>
      </c>
      <c r="D180" s="10">
        <v>1</v>
      </c>
      <c r="E180" s="10"/>
      <c r="F180" s="10">
        <v>1</v>
      </c>
      <c r="G180" s="16"/>
      <c r="H180" s="16"/>
      <c r="I180" s="65"/>
      <c r="J180" s="241"/>
      <c r="K180" s="107"/>
      <c r="L180" s="107"/>
      <c r="M180" s="107"/>
      <c r="N180" s="107"/>
    </row>
    <row r="181" spans="1:14" hidden="1" x14ac:dyDescent="0.3">
      <c r="A181" s="5">
        <v>178</v>
      </c>
      <c r="B181" s="8">
        <v>351300</v>
      </c>
      <c r="C181" s="23" t="s">
        <v>86</v>
      </c>
      <c r="D181" s="10">
        <v>1</v>
      </c>
      <c r="E181" s="10"/>
      <c r="F181" s="10">
        <v>1</v>
      </c>
      <c r="G181" s="16"/>
      <c r="H181" s="16"/>
      <c r="I181" s="65"/>
      <c r="J181" s="241"/>
      <c r="K181" s="107"/>
      <c r="L181" s="107"/>
      <c r="M181" s="107"/>
      <c r="N181" s="107"/>
    </row>
    <row r="182" spans="1:14" hidden="1" x14ac:dyDescent="0.3">
      <c r="A182" s="5">
        <v>179</v>
      </c>
      <c r="B182" s="8">
        <v>351000</v>
      </c>
      <c r="C182" s="9" t="s">
        <v>74</v>
      </c>
      <c r="D182" s="10">
        <v>1</v>
      </c>
      <c r="E182" s="10"/>
      <c r="F182" s="10">
        <v>1</v>
      </c>
      <c r="G182" s="16"/>
      <c r="H182" s="16"/>
      <c r="I182" s="65"/>
      <c r="J182" s="241"/>
      <c r="K182" s="107"/>
      <c r="L182" s="107"/>
      <c r="M182" s="107"/>
      <c r="N182" s="107"/>
    </row>
    <row r="183" spans="1:14" hidden="1" x14ac:dyDescent="0.3">
      <c r="A183" s="5">
        <v>180</v>
      </c>
      <c r="B183" s="8">
        <v>351000</v>
      </c>
      <c r="C183" s="9" t="s">
        <v>83</v>
      </c>
      <c r="D183" s="10">
        <v>1</v>
      </c>
      <c r="E183" s="10"/>
      <c r="F183" s="10">
        <v>1</v>
      </c>
      <c r="G183" s="16"/>
      <c r="H183" s="16"/>
      <c r="I183" s="65"/>
      <c r="J183" s="241"/>
      <c r="K183" s="107"/>
      <c r="L183" s="107"/>
      <c r="M183" s="107"/>
      <c r="N183" s="107"/>
    </row>
    <row r="184" spans="1:14" hidden="1" x14ac:dyDescent="0.3">
      <c r="A184" s="5">
        <v>181</v>
      </c>
      <c r="B184" s="15">
        <v>350973</v>
      </c>
      <c r="C184" s="16" t="s">
        <v>127</v>
      </c>
      <c r="D184" s="19"/>
      <c r="E184" s="19"/>
      <c r="F184" s="19">
        <v>1</v>
      </c>
      <c r="G184" s="16">
        <v>10.3</v>
      </c>
      <c r="H184" s="16">
        <v>6.6</v>
      </c>
      <c r="I184" s="65">
        <f>G184*H184</f>
        <v>67.98</v>
      </c>
      <c r="J184" s="241"/>
      <c r="K184" s="107"/>
      <c r="L184" s="107"/>
      <c r="M184" s="107"/>
      <c r="N184" s="107"/>
    </row>
    <row r="185" spans="1:14" hidden="1" x14ac:dyDescent="0.3">
      <c r="A185" s="5">
        <v>182</v>
      </c>
      <c r="B185" s="15">
        <v>350770</v>
      </c>
      <c r="C185" s="16" t="s">
        <v>106</v>
      </c>
      <c r="D185" s="19"/>
      <c r="E185" s="19"/>
      <c r="F185" s="19">
        <v>1</v>
      </c>
      <c r="G185" s="16"/>
      <c r="H185" s="16"/>
      <c r="I185" s="65"/>
      <c r="J185" s="241" t="s">
        <v>408</v>
      </c>
      <c r="K185" s="107">
        <v>1</v>
      </c>
      <c r="L185" s="107"/>
      <c r="M185" s="107"/>
      <c r="N185" s="107"/>
    </row>
    <row r="186" spans="1:14" hidden="1" x14ac:dyDescent="0.3">
      <c r="A186" s="5">
        <v>183</v>
      </c>
      <c r="B186" s="15">
        <v>350671</v>
      </c>
      <c r="C186" s="16" t="s">
        <v>107</v>
      </c>
      <c r="D186" s="19"/>
      <c r="E186" s="19"/>
      <c r="F186" s="19">
        <v>1</v>
      </c>
      <c r="G186" s="16"/>
      <c r="H186" s="16"/>
      <c r="I186" s="65"/>
      <c r="J186" s="241" t="s">
        <v>408</v>
      </c>
      <c r="K186" s="107">
        <v>1</v>
      </c>
      <c r="L186" s="107"/>
      <c r="M186" s="107"/>
      <c r="N186" s="107"/>
    </row>
    <row r="187" spans="1:14" hidden="1" x14ac:dyDescent="0.3">
      <c r="A187" s="5">
        <v>184</v>
      </c>
      <c r="B187" s="15">
        <v>350600</v>
      </c>
      <c r="C187" s="16" t="s">
        <v>108</v>
      </c>
      <c r="D187" s="19"/>
      <c r="E187" s="19"/>
      <c r="F187" s="19">
        <v>1</v>
      </c>
      <c r="G187" s="16"/>
      <c r="H187" s="16"/>
      <c r="I187" s="65"/>
      <c r="J187" s="241" t="s">
        <v>408</v>
      </c>
      <c r="K187" s="107">
        <v>1</v>
      </c>
      <c r="L187" s="107"/>
      <c r="M187" s="107"/>
      <c r="N187" s="107"/>
    </row>
    <row r="188" spans="1:14" hidden="1" x14ac:dyDescent="0.3">
      <c r="A188" s="5">
        <v>185</v>
      </c>
      <c r="B188" s="15">
        <v>350322</v>
      </c>
      <c r="C188" s="16" t="s">
        <v>23</v>
      </c>
      <c r="D188" s="19"/>
      <c r="E188" s="19">
        <v>3</v>
      </c>
      <c r="F188" s="19"/>
      <c r="G188" s="16"/>
      <c r="H188" s="16"/>
      <c r="I188" s="65">
        <f>(7.4*0.9)+(9.5*1.6)+(6.7*2.3)</f>
        <v>37.269999999999996</v>
      </c>
      <c r="J188" s="241"/>
      <c r="K188" s="107"/>
      <c r="L188" s="107"/>
      <c r="M188" s="107"/>
      <c r="N188" s="107"/>
    </row>
    <row r="189" spans="1:14" hidden="1" x14ac:dyDescent="0.3">
      <c r="A189" s="5">
        <v>186</v>
      </c>
      <c r="B189" s="119">
        <v>349989</v>
      </c>
      <c r="C189" s="125" t="s">
        <v>15</v>
      </c>
      <c r="D189" s="122"/>
      <c r="E189" s="122"/>
      <c r="F189" s="122"/>
      <c r="G189" s="125"/>
      <c r="H189" s="125"/>
      <c r="I189" s="126"/>
      <c r="J189" s="241"/>
      <c r="K189" s="107"/>
      <c r="L189" s="107"/>
      <c r="M189" s="107"/>
      <c r="N189" s="107"/>
    </row>
    <row r="190" spans="1:14" hidden="1" x14ac:dyDescent="0.3">
      <c r="A190" s="5">
        <v>187</v>
      </c>
      <c r="B190" s="119">
        <v>349995</v>
      </c>
      <c r="C190" s="125" t="s">
        <v>81</v>
      </c>
      <c r="D190" s="122"/>
      <c r="E190" s="122"/>
      <c r="F190" s="122"/>
      <c r="G190" s="125"/>
      <c r="H190" s="125"/>
      <c r="I190" s="126"/>
      <c r="J190" s="335"/>
      <c r="K190" s="127"/>
      <c r="L190" s="127"/>
      <c r="M190" s="127"/>
      <c r="N190" s="127"/>
    </row>
    <row r="191" spans="1:14" x14ac:dyDescent="0.3">
      <c r="A191" s="5">
        <v>188</v>
      </c>
      <c r="B191" s="15">
        <v>349967</v>
      </c>
      <c r="C191" s="16" t="s">
        <v>131</v>
      </c>
      <c r="D191" s="19"/>
      <c r="E191" s="19"/>
      <c r="F191" s="19">
        <v>1</v>
      </c>
      <c r="G191" s="55">
        <v>8</v>
      </c>
      <c r="H191" s="55">
        <v>2.2999999999999998</v>
      </c>
      <c r="I191" s="65">
        <f>G191*H191</f>
        <v>18.399999999999999</v>
      </c>
      <c r="J191" s="241" t="s">
        <v>446</v>
      </c>
      <c r="K191" s="107">
        <v>1</v>
      </c>
      <c r="L191" s="107"/>
      <c r="M191" s="107"/>
      <c r="N191" s="107"/>
    </row>
    <row r="192" spans="1:14" hidden="1" x14ac:dyDescent="0.3">
      <c r="A192" s="5">
        <v>189</v>
      </c>
      <c r="B192" s="15">
        <v>349950</v>
      </c>
      <c r="C192" s="16" t="s">
        <v>16</v>
      </c>
      <c r="D192" s="19">
        <v>1</v>
      </c>
      <c r="E192" s="19"/>
      <c r="F192" s="19">
        <v>1</v>
      </c>
      <c r="G192" s="16"/>
      <c r="H192" s="16"/>
      <c r="I192" s="65"/>
      <c r="J192" s="241" t="s">
        <v>411</v>
      </c>
      <c r="K192" s="107">
        <v>2</v>
      </c>
      <c r="L192" s="107"/>
      <c r="M192" s="107"/>
      <c r="N192" s="107"/>
    </row>
    <row r="193" spans="1:14" hidden="1" x14ac:dyDescent="0.3">
      <c r="A193" s="5">
        <v>190</v>
      </c>
      <c r="B193" s="15">
        <v>349873</v>
      </c>
      <c r="C193" s="16" t="s">
        <v>128</v>
      </c>
      <c r="D193" s="19"/>
      <c r="E193" s="19"/>
      <c r="F193" s="19"/>
      <c r="G193" s="16"/>
      <c r="H193" s="16"/>
      <c r="I193" s="65"/>
      <c r="J193" s="241"/>
      <c r="K193" s="107"/>
      <c r="L193" s="107"/>
      <c r="M193" s="107"/>
      <c r="N193" s="107"/>
    </row>
    <row r="194" spans="1:14" hidden="1" x14ac:dyDescent="0.3">
      <c r="A194" s="5">
        <v>191</v>
      </c>
      <c r="B194" s="15">
        <v>349750</v>
      </c>
      <c r="C194" s="17" t="s">
        <v>25</v>
      </c>
      <c r="D194" s="19"/>
      <c r="E194" s="19">
        <v>2</v>
      </c>
      <c r="F194" s="19"/>
      <c r="G194" s="16"/>
      <c r="H194" s="16"/>
      <c r="I194" s="65">
        <f>(7.4*0.9)+(9.3*1.6)</f>
        <v>21.540000000000003</v>
      </c>
      <c r="J194" s="241"/>
      <c r="K194" s="107"/>
      <c r="L194" s="107"/>
      <c r="M194" s="107"/>
      <c r="N194" s="107"/>
    </row>
    <row r="195" spans="1:14" hidden="1" x14ac:dyDescent="0.3">
      <c r="A195" s="5">
        <v>192</v>
      </c>
      <c r="B195" s="15">
        <v>349687</v>
      </c>
      <c r="C195" s="16" t="s">
        <v>129</v>
      </c>
      <c r="D195" s="19"/>
      <c r="E195" s="19"/>
      <c r="F195" s="19"/>
      <c r="G195" s="16"/>
      <c r="H195" s="16"/>
      <c r="I195" s="65"/>
      <c r="J195" s="241"/>
      <c r="K195" s="107"/>
      <c r="L195" s="107"/>
      <c r="M195" s="107"/>
      <c r="N195" s="107"/>
    </row>
    <row r="196" spans="1:14" hidden="1" x14ac:dyDescent="0.3">
      <c r="A196" s="5">
        <v>193</v>
      </c>
      <c r="B196" s="119">
        <v>349615</v>
      </c>
      <c r="C196" s="125" t="s">
        <v>15</v>
      </c>
      <c r="D196" s="122"/>
      <c r="E196" s="122"/>
      <c r="F196" s="122"/>
      <c r="G196" s="125"/>
      <c r="H196" s="125"/>
      <c r="I196" s="126"/>
      <c r="J196" s="335" t="s">
        <v>408</v>
      </c>
      <c r="K196" s="127">
        <v>1</v>
      </c>
      <c r="L196" s="127"/>
      <c r="M196" s="127"/>
      <c r="N196" s="127"/>
    </row>
    <row r="197" spans="1:14" hidden="1" x14ac:dyDescent="0.3">
      <c r="A197" s="5">
        <v>194</v>
      </c>
      <c r="B197" s="119">
        <v>349615</v>
      </c>
      <c r="C197" s="125" t="s">
        <v>81</v>
      </c>
      <c r="D197" s="122"/>
      <c r="E197" s="122"/>
      <c r="F197" s="122"/>
      <c r="G197" s="125"/>
      <c r="H197" s="125"/>
      <c r="I197" s="126"/>
      <c r="J197" s="335"/>
      <c r="K197" s="127"/>
      <c r="L197" s="127"/>
      <c r="M197" s="127"/>
      <c r="N197" s="127"/>
    </row>
    <row r="198" spans="1:14" x14ac:dyDescent="0.3">
      <c r="A198" s="5">
        <v>195</v>
      </c>
      <c r="B198" s="15">
        <v>349597</v>
      </c>
      <c r="C198" s="16" t="s">
        <v>130</v>
      </c>
      <c r="D198" s="19"/>
      <c r="E198" s="19"/>
      <c r="F198" s="19">
        <v>1</v>
      </c>
      <c r="G198" s="16">
        <v>8.6999999999999993</v>
      </c>
      <c r="H198" s="16">
        <v>1.6</v>
      </c>
      <c r="I198" s="65">
        <f>G198*H198</f>
        <v>13.92</v>
      </c>
      <c r="J198" s="241" t="s">
        <v>408</v>
      </c>
      <c r="K198" s="107">
        <v>1</v>
      </c>
      <c r="L198" s="107"/>
      <c r="M198" s="107"/>
      <c r="N198" s="107"/>
    </row>
    <row r="199" spans="1:14" hidden="1" x14ac:dyDescent="0.3">
      <c r="A199" s="5">
        <v>196</v>
      </c>
      <c r="B199" s="15">
        <v>349580</v>
      </c>
      <c r="C199" s="16" t="s">
        <v>16</v>
      </c>
      <c r="D199" s="19">
        <v>1</v>
      </c>
      <c r="E199" s="19"/>
      <c r="F199" s="19">
        <v>1</v>
      </c>
      <c r="G199" s="16"/>
      <c r="H199" s="16"/>
      <c r="I199" s="65"/>
      <c r="J199" s="241"/>
      <c r="K199" s="107"/>
      <c r="L199" s="107"/>
      <c r="M199" s="107"/>
      <c r="N199" s="107"/>
    </row>
    <row r="200" spans="1:14" hidden="1" x14ac:dyDescent="0.3">
      <c r="A200" s="5">
        <v>197</v>
      </c>
      <c r="B200" s="15">
        <v>348929</v>
      </c>
      <c r="C200" s="17" t="s">
        <v>2</v>
      </c>
      <c r="D200" s="19"/>
      <c r="E200" s="19"/>
      <c r="F200" s="19">
        <v>1</v>
      </c>
      <c r="G200" s="16">
        <v>5.0999999999999996</v>
      </c>
      <c r="H200" s="16">
        <v>2.5499999999999998</v>
      </c>
      <c r="I200" s="65">
        <f>G200*H200</f>
        <v>13.004999999999999</v>
      </c>
      <c r="J200" s="336"/>
      <c r="K200" s="139"/>
      <c r="L200" s="139"/>
      <c r="M200" s="139"/>
      <c r="N200" s="139"/>
    </row>
    <row r="201" spans="1:14" hidden="1" x14ac:dyDescent="0.3">
      <c r="A201" s="5">
        <v>198</v>
      </c>
      <c r="B201" s="8">
        <v>348823</v>
      </c>
      <c r="C201" s="9" t="s">
        <v>4</v>
      </c>
      <c r="D201" s="10"/>
      <c r="E201" s="10"/>
      <c r="F201" s="10">
        <v>1</v>
      </c>
      <c r="G201" s="57">
        <v>4.5999999999999996</v>
      </c>
      <c r="H201" s="57">
        <v>0.9</v>
      </c>
      <c r="I201" s="65">
        <f>G201*H201</f>
        <v>4.1399999999999997</v>
      </c>
      <c r="J201" s="236"/>
      <c r="K201" s="234"/>
      <c r="L201" s="234"/>
      <c r="M201" s="234"/>
      <c r="N201" s="234"/>
    </row>
    <row r="202" spans="1:14" hidden="1" x14ac:dyDescent="0.3">
      <c r="A202" s="5">
        <v>199</v>
      </c>
      <c r="B202" s="8">
        <v>348823</v>
      </c>
      <c r="C202" s="23" t="s">
        <v>132</v>
      </c>
      <c r="D202" s="10"/>
      <c r="E202" s="10"/>
      <c r="F202" s="10">
        <v>1</v>
      </c>
      <c r="G202" s="57">
        <v>5.5</v>
      </c>
      <c r="H202" s="57">
        <v>3.9</v>
      </c>
      <c r="I202" s="65">
        <f>G202*H202</f>
        <v>21.45</v>
      </c>
      <c r="J202" s="236"/>
      <c r="K202" s="234"/>
      <c r="L202" s="234"/>
      <c r="M202" s="234"/>
      <c r="N202" s="234"/>
    </row>
    <row r="203" spans="1:14" hidden="1" x14ac:dyDescent="0.3">
      <c r="A203" s="5">
        <v>200</v>
      </c>
      <c r="B203" s="15">
        <v>348640</v>
      </c>
      <c r="C203" s="17" t="s">
        <v>58</v>
      </c>
      <c r="D203" s="19">
        <v>1</v>
      </c>
      <c r="E203" s="19"/>
      <c r="F203" s="19">
        <v>1</v>
      </c>
      <c r="G203" s="57"/>
      <c r="H203" s="57"/>
      <c r="I203" s="65"/>
      <c r="J203" s="241" t="s">
        <v>411</v>
      </c>
      <c r="K203" s="107">
        <v>2</v>
      </c>
      <c r="L203" s="107"/>
      <c r="M203" s="107"/>
      <c r="N203" s="107"/>
    </row>
    <row r="204" spans="1:14" hidden="1" x14ac:dyDescent="0.3">
      <c r="A204" s="5">
        <v>201</v>
      </c>
      <c r="B204" s="119">
        <v>348407</v>
      </c>
      <c r="C204" s="124" t="s">
        <v>89</v>
      </c>
      <c r="D204" s="122"/>
      <c r="E204" s="122"/>
      <c r="F204" s="122"/>
      <c r="G204" s="128"/>
      <c r="H204" s="128"/>
      <c r="I204" s="126"/>
      <c r="J204" s="335" t="s">
        <v>408</v>
      </c>
      <c r="K204" s="127">
        <v>1</v>
      </c>
      <c r="L204" s="127"/>
      <c r="M204" s="127"/>
      <c r="N204" s="127"/>
    </row>
    <row r="205" spans="1:14" x14ac:dyDescent="0.3">
      <c r="A205" s="5">
        <v>202</v>
      </c>
      <c r="B205" s="15">
        <v>348399</v>
      </c>
      <c r="C205" s="16" t="s">
        <v>11</v>
      </c>
      <c r="D205" s="19"/>
      <c r="E205" s="19"/>
      <c r="F205" s="19">
        <v>1</v>
      </c>
      <c r="G205" s="57">
        <v>5.5</v>
      </c>
      <c r="H205" s="57">
        <v>3.9</v>
      </c>
      <c r="I205" s="65">
        <f>G205*H205</f>
        <v>21.45</v>
      </c>
      <c r="J205" s="241" t="s">
        <v>408</v>
      </c>
      <c r="K205" s="107">
        <v>1</v>
      </c>
      <c r="L205" s="107"/>
      <c r="M205" s="107"/>
      <c r="N205" s="107"/>
    </row>
    <row r="206" spans="1:14" hidden="1" x14ac:dyDescent="0.3">
      <c r="A206" s="5">
        <v>203</v>
      </c>
      <c r="B206" s="132">
        <v>348090</v>
      </c>
      <c r="C206" s="133" t="s">
        <v>133</v>
      </c>
      <c r="D206" s="134"/>
      <c r="E206" s="134"/>
      <c r="F206" s="134"/>
      <c r="G206" s="133"/>
      <c r="H206" s="133"/>
      <c r="I206" s="135"/>
      <c r="J206" s="336"/>
      <c r="K206" s="139"/>
      <c r="L206" s="139"/>
      <c r="M206" s="139"/>
      <c r="N206" s="139"/>
    </row>
    <row r="207" spans="1:14" hidden="1" x14ac:dyDescent="0.3">
      <c r="A207" s="5">
        <v>204</v>
      </c>
      <c r="B207" s="15">
        <v>348069</v>
      </c>
      <c r="C207" s="3" t="s">
        <v>158</v>
      </c>
      <c r="D207" s="19"/>
      <c r="E207" s="19">
        <v>0</v>
      </c>
      <c r="F207" s="19"/>
      <c r="G207" s="3"/>
      <c r="H207" s="3"/>
      <c r="I207" s="62"/>
      <c r="J207" s="241"/>
      <c r="K207" s="107"/>
      <c r="L207" s="107"/>
      <c r="M207" s="107"/>
      <c r="N207" s="107"/>
    </row>
    <row r="208" spans="1:14" hidden="1" x14ac:dyDescent="0.3">
      <c r="A208" s="5">
        <v>205</v>
      </c>
      <c r="B208" s="15">
        <v>348065</v>
      </c>
      <c r="C208" s="16" t="s">
        <v>106</v>
      </c>
      <c r="D208" s="19"/>
      <c r="E208" s="19"/>
      <c r="F208" s="19">
        <v>1</v>
      </c>
      <c r="G208" s="16"/>
      <c r="H208" s="16"/>
      <c r="I208" s="65"/>
      <c r="J208" s="241"/>
      <c r="K208" s="107"/>
      <c r="L208" s="107"/>
      <c r="M208" s="107"/>
      <c r="N208" s="107"/>
    </row>
    <row r="209" spans="1:14" hidden="1" x14ac:dyDescent="0.3">
      <c r="A209" s="5">
        <v>206</v>
      </c>
      <c r="B209" s="15">
        <v>347965</v>
      </c>
      <c r="C209" s="16" t="s">
        <v>107</v>
      </c>
      <c r="D209" s="19"/>
      <c r="E209" s="19"/>
      <c r="F209" s="19">
        <v>1</v>
      </c>
      <c r="G209" s="16"/>
      <c r="H209" s="16"/>
      <c r="I209" s="65"/>
      <c r="J209" s="241"/>
      <c r="K209" s="107"/>
      <c r="L209" s="107"/>
      <c r="M209" s="107"/>
      <c r="N209" s="107"/>
    </row>
    <row r="210" spans="1:14" hidden="1" x14ac:dyDescent="0.3">
      <c r="A210" s="5">
        <v>207</v>
      </c>
      <c r="B210" s="15">
        <v>347865</v>
      </c>
      <c r="C210" s="16" t="s">
        <v>108</v>
      </c>
      <c r="D210" s="19"/>
      <c r="E210" s="19"/>
      <c r="F210" s="19">
        <v>1</v>
      </c>
      <c r="G210" s="16"/>
      <c r="H210" s="16"/>
      <c r="I210" s="65"/>
      <c r="J210" s="236"/>
      <c r="K210" s="234"/>
      <c r="L210" s="234"/>
      <c r="M210" s="234"/>
      <c r="N210" s="234"/>
    </row>
    <row r="211" spans="1:14" hidden="1" x14ac:dyDescent="0.3">
      <c r="A211" s="5">
        <v>208</v>
      </c>
      <c r="B211" s="15">
        <v>347830</v>
      </c>
      <c r="C211" s="16" t="s">
        <v>263</v>
      </c>
      <c r="D211" s="3"/>
      <c r="E211" s="3"/>
      <c r="F211" s="3"/>
      <c r="G211" s="3"/>
      <c r="H211" s="3"/>
      <c r="I211" s="62"/>
      <c r="J211" s="241"/>
      <c r="K211" s="107"/>
      <c r="L211" s="107"/>
      <c r="M211" s="107"/>
      <c r="N211" s="107"/>
    </row>
    <row r="212" spans="1:14" hidden="1" x14ac:dyDescent="0.3">
      <c r="A212" s="5">
        <v>209</v>
      </c>
      <c r="B212" s="8">
        <v>347800</v>
      </c>
      <c r="C212" s="23" t="s">
        <v>74</v>
      </c>
      <c r="D212" s="10">
        <v>1</v>
      </c>
      <c r="E212" s="10"/>
      <c r="F212" s="10">
        <v>1</v>
      </c>
      <c r="G212" s="16"/>
      <c r="H212" s="16"/>
      <c r="I212" s="65"/>
      <c r="J212" s="241" t="s">
        <v>430</v>
      </c>
      <c r="K212" s="107">
        <v>2</v>
      </c>
      <c r="L212" s="107"/>
      <c r="M212" s="107"/>
      <c r="N212" s="107"/>
    </row>
    <row r="213" spans="1:14" hidden="1" x14ac:dyDescent="0.3">
      <c r="A213" s="5">
        <v>210</v>
      </c>
      <c r="B213" s="8">
        <v>347800</v>
      </c>
      <c r="C213" s="23" t="s">
        <v>134</v>
      </c>
      <c r="D213" s="10">
        <v>1</v>
      </c>
      <c r="E213" s="10"/>
      <c r="F213" s="10">
        <v>1</v>
      </c>
      <c r="G213" s="16"/>
      <c r="H213" s="16"/>
      <c r="I213" s="65"/>
      <c r="J213" s="241" t="s">
        <v>430</v>
      </c>
      <c r="K213" s="107">
        <v>2</v>
      </c>
      <c r="L213" s="107"/>
      <c r="M213" s="107"/>
      <c r="N213" s="107"/>
    </row>
    <row r="214" spans="1:14" hidden="1" x14ac:dyDescent="0.3">
      <c r="A214" s="5">
        <v>211</v>
      </c>
      <c r="B214" s="15">
        <v>347730</v>
      </c>
      <c r="C214" s="16" t="s">
        <v>25</v>
      </c>
      <c r="D214" s="19"/>
      <c r="E214" s="19">
        <v>2</v>
      </c>
      <c r="F214" s="19"/>
      <c r="G214" s="16"/>
      <c r="H214" s="16"/>
      <c r="I214" s="65">
        <f>(6*0.9)+(4.1*0.9)</f>
        <v>9.09</v>
      </c>
      <c r="J214" s="236"/>
      <c r="K214" s="234"/>
      <c r="L214" s="234"/>
      <c r="M214" s="234"/>
      <c r="N214" s="234"/>
    </row>
    <row r="215" spans="1:14" hidden="1" x14ac:dyDescent="0.3">
      <c r="A215" s="5">
        <v>212</v>
      </c>
      <c r="B215" s="34">
        <v>347710</v>
      </c>
      <c r="C215" s="37" t="s">
        <v>135</v>
      </c>
      <c r="D215" s="36"/>
      <c r="E215" s="36"/>
      <c r="F215" s="36"/>
      <c r="G215" s="16"/>
      <c r="H215" s="16"/>
      <c r="I215" s="65"/>
      <c r="J215" s="241"/>
      <c r="K215" s="107"/>
      <c r="L215" s="107"/>
      <c r="M215" s="107"/>
      <c r="N215" s="107"/>
    </row>
    <row r="216" spans="1:14" hidden="1" x14ac:dyDescent="0.3">
      <c r="A216" s="5">
        <v>213</v>
      </c>
      <c r="B216" s="119">
        <v>347360</v>
      </c>
      <c r="C216" s="115" t="s">
        <v>81</v>
      </c>
      <c r="D216" s="122"/>
      <c r="E216" s="122"/>
      <c r="F216" s="122"/>
      <c r="G216" s="125"/>
      <c r="H216" s="125"/>
      <c r="I216" s="126"/>
      <c r="J216" s="335" t="s">
        <v>431</v>
      </c>
      <c r="K216" s="127"/>
      <c r="L216" s="127"/>
      <c r="M216" s="127"/>
      <c r="N216" s="127"/>
    </row>
    <row r="217" spans="1:14" hidden="1" x14ac:dyDescent="0.3">
      <c r="A217" s="5">
        <v>214</v>
      </c>
      <c r="B217" s="119">
        <v>347338</v>
      </c>
      <c r="C217" s="125" t="s">
        <v>15</v>
      </c>
      <c r="D217" s="122"/>
      <c r="E217" s="122"/>
      <c r="F217" s="122"/>
      <c r="G217" s="125"/>
      <c r="H217" s="125"/>
      <c r="I217" s="126"/>
      <c r="J217" s="335"/>
      <c r="K217" s="127"/>
      <c r="L217" s="127"/>
      <c r="M217" s="127"/>
      <c r="N217" s="127"/>
    </row>
    <row r="218" spans="1:14" hidden="1" x14ac:dyDescent="0.3">
      <c r="A218" s="5">
        <v>215</v>
      </c>
      <c r="B218" s="15">
        <v>346728</v>
      </c>
      <c r="C218" s="16" t="s">
        <v>16</v>
      </c>
      <c r="D218" s="19">
        <v>1</v>
      </c>
      <c r="E218" s="19"/>
      <c r="F218" s="19">
        <v>1</v>
      </c>
      <c r="G218" s="16"/>
      <c r="H218" s="16"/>
      <c r="I218" s="65"/>
      <c r="J218" s="241"/>
      <c r="K218" s="107"/>
      <c r="L218" s="107"/>
      <c r="M218" s="107"/>
      <c r="N218" s="107"/>
    </row>
    <row r="219" spans="1:14" hidden="1" x14ac:dyDescent="0.3">
      <c r="A219" s="5">
        <v>216</v>
      </c>
      <c r="B219" s="8">
        <v>345900</v>
      </c>
      <c r="C219" s="23" t="s">
        <v>74</v>
      </c>
      <c r="D219" s="10">
        <v>1</v>
      </c>
      <c r="E219" s="10"/>
      <c r="F219" s="10">
        <v>1</v>
      </c>
      <c r="G219" s="16"/>
      <c r="H219" s="16"/>
      <c r="I219" s="65"/>
      <c r="J219" s="241" t="s">
        <v>411</v>
      </c>
      <c r="K219" s="107">
        <v>2</v>
      </c>
      <c r="L219" s="107"/>
      <c r="M219" s="107"/>
      <c r="N219" s="107"/>
    </row>
    <row r="220" spans="1:14" hidden="1" x14ac:dyDescent="0.3">
      <c r="A220" s="5">
        <v>217</v>
      </c>
      <c r="B220" s="8">
        <v>345900</v>
      </c>
      <c r="C220" s="23" t="s">
        <v>136</v>
      </c>
      <c r="D220" s="19">
        <v>1</v>
      </c>
      <c r="E220" s="19"/>
      <c r="F220" s="19">
        <v>1</v>
      </c>
      <c r="G220" s="16"/>
      <c r="H220" s="16"/>
      <c r="I220" s="65"/>
      <c r="J220" s="241" t="s">
        <v>411</v>
      </c>
      <c r="K220" s="107">
        <v>2</v>
      </c>
      <c r="L220" s="107"/>
      <c r="M220" s="107"/>
      <c r="N220" s="107"/>
    </row>
    <row r="221" spans="1:14" hidden="1" x14ac:dyDescent="0.3">
      <c r="A221" s="5">
        <v>218</v>
      </c>
      <c r="B221" s="132">
        <v>345800</v>
      </c>
      <c r="C221" s="133" t="s">
        <v>137</v>
      </c>
      <c r="D221" s="134"/>
      <c r="E221" s="134"/>
      <c r="F221" s="134"/>
      <c r="G221" s="35"/>
      <c r="H221" s="35"/>
      <c r="I221" s="131"/>
      <c r="J221" s="336"/>
      <c r="K221" s="139"/>
      <c r="L221" s="139"/>
      <c r="M221" s="139"/>
      <c r="N221" s="139"/>
    </row>
    <row r="222" spans="1:14" hidden="1" x14ac:dyDescent="0.3">
      <c r="A222" s="5">
        <v>219</v>
      </c>
      <c r="B222" s="15">
        <v>345615</v>
      </c>
      <c r="C222" s="17" t="s">
        <v>2</v>
      </c>
      <c r="D222" s="19"/>
      <c r="E222" s="19"/>
      <c r="F222" s="19">
        <v>1</v>
      </c>
      <c r="G222" s="16">
        <v>5.0999999999999996</v>
      </c>
      <c r="H222" s="16">
        <v>2.5499999999999998</v>
      </c>
      <c r="I222" s="65">
        <f>G222*H222</f>
        <v>13.004999999999999</v>
      </c>
      <c r="J222" s="236"/>
      <c r="K222" s="234"/>
      <c r="L222" s="234"/>
      <c r="M222" s="234"/>
      <c r="N222" s="234"/>
    </row>
    <row r="223" spans="1:14" hidden="1" x14ac:dyDescent="0.3">
      <c r="A223" s="5">
        <v>220</v>
      </c>
      <c r="B223" s="34">
        <v>345310</v>
      </c>
      <c r="C223" s="37" t="s">
        <v>138</v>
      </c>
      <c r="D223" s="36"/>
      <c r="E223" s="36"/>
      <c r="F223" s="36"/>
      <c r="G223" s="35"/>
      <c r="H223" s="35"/>
      <c r="I223" s="131"/>
      <c r="J223" s="336"/>
      <c r="K223" s="139"/>
      <c r="L223" s="139"/>
      <c r="M223" s="139"/>
      <c r="N223" s="139"/>
    </row>
    <row r="224" spans="1:14" hidden="1" x14ac:dyDescent="0.3">
      <c r="A224" s="5">
        <v>221</v>
      </c>
      <c r="B224" s="8">
        <v>344800</v>
      </c>
      <c r="C224" s="23" t="s">
        <v>74</v>
      </c>
      <c r="D224" s="10">
        <v>1</v>
      </c>
      <c r="E224" s="10"/>
      <c r="F224" s="10">
        <v>1</v>
      </c>
      <c r="G224" s="16"/>
      <c r="H224" s="16"/>
      <c r="I224" s="65"/>
      <c r="J224" s="241" t="s">
        <v>413</v>
      </c>
      <c r="K224" s="107">
        <v>1</v>
      </c>
      <c r="L224" s="107"/>
      <c r="M224" s="107"/>
      <c r="N224" s="107"/>
    </row>
    <row r="225" spans="1:14" hidden="1" x14ac:dyDescent="0.3">
      <c r="A225" s="5">
        <v>222</v>
      </c>
      <c r="B225" s="8">
        <v>344800</v>
      </c>
      <c r="C225" s="23" t="s">
        <v>83</v>
      </c>
      <c r="D225" s="10">
        <v>1</v>
      </c>
      <c r="E225" s="10"/>
      <c r="F225" s="10">
        <v>1</v>
      </c>
      <c r="G225" s="16"/>
      <c r="H225" s="16"/>
      <c r="I225" s="65"/>
      <c r="J225" s="241" t="s">
        <v>413</v>
      </c>
      <c r="K225" s="107">
        <v>1</v>
      </c>
      <c r="L225" s="107"/>
      <c r="M225" s="107"/>
      <c r="N225" s="107"/>
    </row>
    <row r="226" spans="1:14" hidden="1" x14ac:dyDescent="0.3">
      <c r="A226" s="5">
        <v>223</v>
      </c>
      <c r="B226" s="15">
        <v>344370</v>
      </c>
      <c r="C226" s="16" t="s">
        <v>139</v>
      </c>
      <c r="D226" s="19">
        <v>1</v>
      </c>
      <c r="E226" s="19"/>
      <c r="F226" s="19">
        <v>1</v>
      </c>
      <c r="G226" s="16"/>
      <c r="H226" s="16"/>
      <c r="I226" s="65"/>
      <c r="J226" s="241"/>
      <c r="K226" s="107"/>
      <c r="L226" s="107"/>
      <c r="M226" s="107"/>
      <c r="N226" s="107"/>
    </row>
    <row r="227" spans="1:14" hidden="1" x14ac:dyDescent="0.3">
      <c r="A227" s="5">
        <v>224</v>
      </c>
      <c r="B227" s="15">
        <v>344300</v>
      </c>
      <c r="C227" s="16" t="s">
        <v>6</v>
      </c>
      <c r="D227" s="19">
        <v>1</v>
      </c>
      <c r="E227" s="19"/>
      <c r="F227" s="19">
        <v>1</v>
      </c>
      <c r="G227" s="16"/>
      <c r="H227" s="16"/>
      <c r="I227" s="65"/>
      <c r="J227" s="241"/>
      <c r="K227" s="107"/>
      <c r="L227" s="107"/>
      <c r="M227" s="107"/>
      <c r="N227" s="107"/>
    </row>
    <row r="228" spans="1:14" x14ac:dyDescent="0.3">
      <c r="A228" s="5">
        <v>225</v>
      </c>
      <c r="B228" s="15">
        <v>344200</v>
      </c>
      <c r="C228" s="16" t="s">
        <v>359</v>
      </c>
      <c r="D228" s="19"/>
      <c r="E228" s="19"/>
      <c r="F228" s="19">
        <v>1</v>
      </c>
      <c r="G228" s="16">
        <v>5.4</v>
      </c>
      <c r="H228" s="16">
        <v>1.5</v>
      </c>
      <c r="I228" s="65">
        <f>G228*H228</f>
        <v>8.1000000000000014</v>
      </c>
      <c r="J228" s="241" t="s">
        <v>447</v>
      </c>
      <c r="K228" s="107"/>
      <c r="L228" s="107"/>
      <c r="M228" s="107"/>
      <c r="N228" s="107"/>
    </row>
    <row r="229" spans="1:14" hidden="1" x14ac:dyDescent="0.3">
      <c r="A229" s="5">
        <v>226</v>
      </c>
      <c r="B229" s="15">
        <v>344130</v>
      </c>
      <c r="C229" s="16" t="s">
        <v>143</v>
      </c>
      <c r="D229" s="19"/>
      <c r="E229" s="19"/>
      <c r="F229" s="19">
        <v>1</v>
      </c>
      <c r="G229" s="16"/>
      <c r="H229" s="16"/>
      <c r="I229" s="65"/>
      <c r="J229" s="241"/>
      <c r="K229" s="107"/>
      <c r="L229" s="107"/>
      <c r="M229" s="107"/>
      <c r="N229" s="107"/>
    </row>
    <row r="230" spans="1:14" hidden="1" x14ac:dyDescent="0.3">
      <c r="A230" s="5">
        <v>227</v>
      </c>
      <c r="B230" s="132">
        <v>343800</v>
      </c>
      <c r="C230" s="133" t="s">
        <v>140</v>
      </c>
      <c r="D230" s="134"/>
      <c r="E230" s="134"/>
      <c r="F230" s="134"/>
      <c r="G230" s="35"/>
      <c r="H230" s="35"/>
      <c r="I230" s="131"/>
      <c r="J230" s="336"/>
      <c r="K230" s="139"/>
      <c r="L230" s="139"/>
      <c r="M230" s="139"/>
      <c r="N230" s="139"/>
    </row>
    <row r="231" spans="1:14" hidden="1" x14ac:dyDescent="0.3">
      <c r="A231" s="5">
        <v>228</v>
      </c>
      <c r="B231" s="34">
        <v>343310</v>
      </c>
      <c r="C231" s="35" t="s">
        <v>141</v>
      </c>
      <c r="D231" s="36"/>
      <c r="E231" s="36"/>
      <c r="F231" s="36"/>
      <c r="G231" s="37"/>
      <c r="H231" s="37"/>
      <c r="I231" s="129"/>
      <c r="J231" s="336"/>
      <c r="K231" s="139"/>
      <c r="L231" s="139"/>
      <c r="M231" s="139"/>
      <c r="N231" s="139"/>
    </row>
    <row r="232" spans="1:14" hidden="1" x14ac:dyDescent="0.3">
      <c r="A232" s="5">
        <v>229</v>
      </c>
      <c r="B232" s="15">
        <v>343167</v>
      </c>
      <c r="C232" s="16" t="s">
        <v>132</v>
      </c>
      <c r="D232" s="19"/>
      <c r="E232" s="19"/>
      <c r="F232" s="19">
        <v>1</v>
      </c>
      <c r="G232" s="16">
        <v>10.3</v>
      </c>
      <c r="H232" s="16">
        <v>7.8</v>
      </c>
      <c r="I232" s="65">
        <f>G232*H232</f>
        <v>80.34</v>
      </c>
      <c r="J232" s="241"/>
      <c r="K232" s="107"/>
      <c r="L232" s="107"/>
      <c r="M232" s="107"/>
      <c r="N232" s="107"/>
    </row>
    <row r="233" spans="1:14" hidden="1" x14ac:dyDescent="0.3">
      <c r="A233" s="5">
        <v>230</v>
      </c>
      <c r="B233" s="15">
        <v>342504</v>
      </c>
      <c r="C233" s="16" t="s">
        <v>106</v>
      </c>
      <c r="D233" s="10"/>
      <c r="E233" s="10"/>
      <c r="F233" s="19">
        <v>1</v>
      </c>
      <c r="G233" s="16"/>
      <c r="H233" s="16"/>
      <c r="I233" s="65"/>
      <c r="J233" s="241"/>
      <c r="K233" s="107"/>
      <c r="L233" s="107"/>
      <c r="M233" s="107"/>
      <c r="N233" s="107"/>
    </row>
    <row r="234" spans="1:14" hidden="1" x14ac:dyDescent="0.3">
      <c r="A234" s="5">
        <v>231</v>
      </c>
      <c r="B234" s="15">
        <v>342404</v>
      </c>
      <c r="C234" s="16" t="s">
        <v>107</v>
      </c>
      <c r="D234" s="10"/>
      <c r="E234" s="10"/>
      <c r="F234" s="19">
        <v>1</v>
      </c>
      <c r="G234" s="16"/>
      <c r="H234" s="16"/>
      <c r="I234" s="65"/>
      <c r="J234" s="241"/>
      <c r="K234" s="107"/>
      <c r="L234" s="107"/>
      <c r="M234" s="107"/>
      <c r="N234" s="107"/>
    </row>
    <row r="235" spans="1:14" hidden="1" x14ac:dyDescent="0.3">
      <c r="A235" s="5">
        <v>232</v>
      </c>
      <c r="B235" s="15">
        <v>342304</v>
      </c>
      <c r="C235" s="16" t="s">
        <v>108</v>
      </c>
      <c r="D235" s="19"/>
      <c r="E235" s="19"/>
      <c r="F235" s="19">
        <v>1</v>
      </c>
      <c r="G235" s="16"/>
      <c r="H235" s="16"/>
      <c r="I235" s="65"/>
      <c r="J235" s="241"/>
      <c r="K235" s="107"/>
      <c r="L235" s="107"/>
      <c r="M235" s="107"/>
      <c r="N235" s="107"/>
    </row>
    <row r="236" spans="1:14" hidden="1" x14ac:dyDescent="0.3">
      <c r="A236" s="5">
        <v>233</v>
      </c>
      <c r="B236" s="15">
        <v>342190</v>
      </c>
      <c r="C236" s="16" t="s">
        <v>311</v>
      </c>
      <c r="D236" s="19"/>
      <c r="E236" s="19"/>
      <c r="F236" s="19">
        <v>3</v>
      </c>
      <c r="G236" s="16"/>
      <c r="H236" s="16"/>
      <c r="I236" s="65"/>
      <c r="J236" s="241"/>
      <c r="K236" s="107"/>
      <c r="L236" s="107"/>
      <c r="M236" s="107"/>
      <c r="N236" s="107"/>
    </row>
    <row r="237" spans="1:14" ht="28.8" hidden="1" x14ac:dyDescent="0.3">
      <c r="A237" s="5">
        <v>234</v>
      </c>
      <c r="B237" s="15">
        <v>341640</v>
      </c>
      <c r="C237" s="16" t="s">
        <v>74</v>
      </c>
      <c r="D237" s="19">
        <v>1</v>
      </c>
      <c r="E237" s="19"/>
      <c r="F237" s="19">
        <v>1</v>
      </c>
      <c r="G237" s="16"/>
      <c r="H237" s="16"/>
      <c r="I237" s="65"/>
      <c r="J237" s="241" t="s">
        <v>432</v>
      </c>
      <c r="K237" s="107">
        <v>1</v>
      </c>
      <c r="L237" s="107">
        <v>1</v>
      </c>
      <c r="M237" s="107"/>
      <c r="N237" s="107"/>
    </row>
    <row r="238" spans="1:14" hidden="1" x14ac:dyDescent="0.3">
      <c r="A238" s="201">
        <v>235</v>
      </c>
      <c r="B238" s="202">
        <v>341609</v>
      </c>
      <c r="C238" s="203" t="s">
        <v>25</v>
      </c>
      <c r="D238" s="204"/>
      <c r="E238" s="204"/>
      <c r="F238" s="204"/>
      <c r="G238" s="205"/>
      <c r="H238" s="205"/>
      <c r="I238" s="206"/>
      <c r="J238" s="338"/>
      <c r="K238" s="207"/>
      <c r="L238" s="207"/>
      <c r="M238" s="207"/>
      <c r="N238" s="207"/>
    </row>
    <row r="239" spans="1:14" ht="21.6" hidden="1" thickBot="1" x14ac:dyDescent="0.45">
      <c r="A239" s="215"/>
      <c r="B239" s="216" t="s">
        <v>312</v>
      </c>
      <c r="C239" s="217"/>
      <c r="D239" s="218">
        <f>SUM(D3:D238)</f>
        <v>91</v>
      </c>
      <c r="E239" s="218">
        <f>SUM(E3:E238)</f>
        <v>18</v>
      </c>
      <c r="F239" s="218">
        <f>SUM(F3:F238)</f>
        <v>152</v>
      </c>
      <c r="G239" s="217"/>
      <c r="H239" s="217"/>
      <c r="I239" s="219">
        <f>SUM(I3:I238)</f>
        <v>944.02280000000007</v>
      </c>
      <c r="J239" s="339"/>
      <c r="K239" s="220">
        <f>SUM(K3:K238)</f>
        <v>84</v>
      </c>
      <c r="L239" s="220"/>
      <c r="M239" s="220"/>
      <c r="N239" s="220"/>
    </row>
    <row r="240" spans="1:14" ht="21" hidden="1" x14ac:dyDescent="0.4">
      <c r="A240" s="208" t="s">
        <v>321</v>
      </c>
      <c r="B240" s="209"/>
      <c r="C240" s="210"/>
      <c r="D240" s="211"/>
      <c r="E240" s="211">
        <f>D239+E239+F239</f>
        <v>261</v>
      </c>
      <c r="F240" s="211"/>
      <c r="G240" s="212"/>
      <c r="H240" s="212"/>
      <c r="I240" s="213"/>
      <c r="J240" s="340"/>
      <c r="K240" s="214"/>
      <c r="L240" s="214"/>
      <c r="M240" s="214"/>
      <c r="N240" s="214"/>
    </row>
    <row r="241" spans="2:14" ht="21" hidden="1" x14ac:dyDescent="0.4">
      <c r="B241" s="143"/>
      <c r="C241" s="144"/>
      <c r="D241" s="145"/>
      <c r="E241" s="145"/>
      <c r="F241" s="145"/>
      <c r="G241" s="20"/>
      <c r="H241" s="20"/>
      <c r="I241" s="73"/>
      <c r="J241" s="157"/>
      <c r="K241" s="108"/>
      <c r="L241" s="108"/>
      <c r="M241" s="108"/>
      <c r="N241" s="108"/>
    </row>
    <row r="242" spans="2:14" ht="21" hidden="1" x14ac:dyDescent="0.4">
      <c r="B242" s="146"/>
      <c r="C242" s="147"/>
      <c r="D242" s="145"/>
      <c r="E242" s="145"/>
      <c r="F242" s="145"/>
      <c r="G242" s="20"/>
      <c r="H242" s="20"/>
      <c r="I242" s="73"/>
      <c r="J242" s="157"/>
      <c r="K242" s="108"/>
      <c r="L242" s="108"/>
      <c r="M242" s="108"/>
      <c r="N242" s="108"/>
    </row>
    <row r="243" spans="2:14" ht="42" hidden="1" x14ac:dyDescent="0.4">
      <c r="C243" s="329" t="s">
        <v>472</v>
      </c>
      <c r="D243" s="144"/>
      <c r="E243" s="144"/>
      <c r="F243" s="144"/>
      <c r="G243" s="20"/>
      <c r="H243" s="20"/>
      <c r="I243" s="73"/>
      <c r="J243" s="157"/>
      <c r="K243" s="108"/>
      <c r="L243" s="108"/>
      <c r="M243" s="108"/>
      <c r="N243" s="108"/>
    </row>
    <row r="244" spans="2:14" ht="21" x14ac:dyDescent="0.4">
      <c r="B244" s="21"/>
      <c r="C244" s="328" t="s">
        <v>473</v>
      </c>
      <c r="D244" s="22"/>
      <c r="E244" s="22"/>
      <c r="F244" s="22"/>
      <c r="G244" s="20"/>
      <c r="H244" s="20"/>
      <c r="I244" s="73"/>
      <c r="J244" s="157"/>
      <c r="K244" s="108"/>
      <c r="L244" s="108"/>
      <c r="M244" s="108"/>
      <c r="N244" s="108"/>
    </row>
    <row r="245" spans="2:14" ht="63" x14ac:dyDescent="0.4">
      <c r="B245" s="21"/>
      <c r="C245" s="328" t="s">
        <v>494</v>
      </c>
      <c r="D245" s="22"/>
      <c r="E245" s="22"/>
      <c r="F245" s="22"/>
      <c r="G245" s="20"/>
      <c r="H245" s="20"/>
      <c r="I245" s="73"/>
      <c r="J245" s="157"/>
      <c r="K245" s="108"/>
      <c r="L245" s="108"/>
      <c r="M245" s="108"/>
      <c r="N245" s="108"/>
    </row>
    <row r="246" spans="2:14" x14ac:dyDescent="0.3">
      <c r="B246" s="21"/>
      <c r="C246" s="283"/>
      <c r="D246" s="22"/>
      <c r="E246" s="284"/>
      <c r="F246" s="22"/>
      <c r="G246" s="20"/>
      <c r="H246" s="20"/>
      <c r="I246" s="73"/>
      <c r="J246" s="157"/>
      <c r="K246" s="108"/>
      <c r="L246" s="108"/>
      <c r="M246" s="108"/>
      <c r="N246" s="108"/>
    </row>
    <row r="247" spans="2:14" x14ac:dyDescent="0.3">
      <c r="B247" s="21"/>
      <c r="C247" s="283"/>
      <c r="D247" s="22"/>
      <c r="E247" s="22"/>
      <c r="F247" s="22"/>
      <c r="G247" s="20"/>
      <c r="H247" s="20"/>
      <c r="I247" s="73"/>
      <c r="J247" s="157"/>
      <c r="K247" s="108"/>
      <c r="L247" s="108"/>
      <c r="M247" s="108"/>
      <c r="N247" s="108"/>
    </row>
    <row r="248" spans="2:14" x14ac:dyDescent="0.3">
      <c r="B248" s="21"/>
      <c r="C248" s="20"/>
      <c r="D248" s="22"/>
      <c r="E248" s="22"/>
      <c r="F248" s="22"/>
      <c r="G248" s="20"/>
      <c r="H248" s="20"/>
      <c r="I248" s="73"/>
      <c r="J248" s="157"/>
      <c r="K248" s="108"/>
      <c r="L248" s="108"/>
      <c r="M248" s="108"/>
      <c r="N248" s="108"/>
    </row>
    <row r="249" spans="2:14" x14ac:dyDescent="0.3">
      <c r="B249" s="21"/>
      <c r="G249" s="2"/>
      <c r="H249" s="2"/>
      <c r="J249" s="157"/>
      <c r="K249" s="108"/>
      <c r="L249" s="108"/>
      <c r="M249" s="108"/>
      <c r="N249" s="108"/>
    </row>
    <row r="250" spans="2:14" x14ac:dyDescent="0.3">
      <c r="B250" s="21"/>
      <c r="G250" s="2"/>
      <c r="H250" s="2"/>
      <c r="J250" s="157"/>
      <c r="K250" s="108"/>
      <c r="L250" s="108"/>
      <c r="M250" s="108"/>
      <c r="N250" s="108"/>
    </row>
    <row r="251" spans="2:14" x14ac:dyDescent="0.3">
      <c r="B251" s="21"/>
      <c r="C251" s="283"/>
      <c r="D251" s="22"/>
      <c r="E251" s="22"/>
      <c r="F251" s="22"/>
      <c r="G251" s="20"/>
      <c r="H251" s="20"/>
      <c r="I251" s="73"/>
      <c r="J251" s="157"/>
      <c r="K251" s="108"/>
      <c r="L251" s="108"/>
      <c r="M251" s="108"/>
      <c r="N251" s="108"/>
    </row>
    <row r="252" spans="2:14" ht="25.8" x14ac:dyDescent="0.5">
      <c r="B252" s="285"/>
      <c r="C252" s="286"/>
      <c r="D252" s="287"/>
      <c r="E252" s="22"/>
      <c r="F252" s="22"/>
      <c r="G252" s="20"/>
      <c r="H252" s="20"/>
      <c r="I252" s="73"/>
      <c r="J252" s="157"/>
      <c r="K252" s="108"/>
      <c r="L252" s="108"/>
      <c r="M252" s="108"/>
      <c r="N252" s="108"/>
    </row>
    <row r="253" spans="2:14" ht="25.8" x14ac:dyDescent="0.5">
      <c r="B253" s="285"/>
      <c r="C253" s="286"/>
      <c r="D253" s="287"/>
      <c r="E253" s="22"/>
      <c r="F253" s="22"/>
      <c r="G253" s="20"/>
      <c r="H253" s="20"/>
      <c r="I253" s="73"/>
      <c r="J253" s="157"/>
      <c r="K253" s="108"/>
      <c r="L253" s="108"/>
      <c r="M253" s="108"/>
      <c r="N253" s="108"/>
    </row>
    <row r="254" spans="2:14" ht="25.8" x14ac:dyDescent="0.5">
      <c r="B254" s="285"/>
      <c r="C254" s="286"/>
      <c r="D254" s="287"/>
      <c r="E254" s="22"/>
      <c r="F254" s="22"/>
      <c r="G254" s="20"/>
      <c r="H254" s="20"/>
      <c r="I254" s="73"/>
      <c r="J254" s="157"/>
      <c r="K254" s="108"/>
      <c r="L254" s="108"/>
      <c r="M254" s="108"/>
      <c r="N254" s="108"/>
    </row>
    <row r="255" spans="2:14" x14ac:dyDescent="0.3">
      <c r="B255" s="21"/>
      <c r="C255" s="283"/>
      <c r="D255" s="22"/>
      <c r="E255" s="22"/>
      <c r="F255" s="22"/>
      <c r="G255" s="20"/>
      <c r="H255" s="20"/>
      <c r="I255" s="73"/>
      <c r="J255" s="157"/>
      <c r="K255" s="108"/>
      <c r="L255" s="108"/>
      <c r="M255" s="108"/>
      <c r="N255" s="108"/>
    </row>
    <row r="256" spans="2:14" x14ac:dyDescent="0.3">
      <c r="B256" s="21"/>
      <c r="C256" s="20"/>
      <c r="D256" s="22"/>
      <c r="E256" s="22"/>
      <c r="F256" s="22"/>
      <c r="G256" s="20"/>
      <c r="H256" s="20"/>
      <c r="I256" s="73"/>
      <c r="J256" s="157"/>
      <c r="K256" s="108"/>
      <c r="L256" s="108"/>
      <c r="M256" s="108"/>
      <c r="N256" s="108"/>
    </row>
    <row r="257" spans="2:14" x14ac:dyDescent="0.3">
      <c r="B257" s="21"/>
      <c r="C257" s="20"/>
      <c r="D257" s="22"/>
      <c r="E257" s="22"/>
      <c r="F257" s="22"/>
      <c r="G257" s="20"/>
      <c r="H257" s="20"/>
      <c r="I257" s="73"/>
      <c r="J257" s="157"/>
      <c r="K257" s="108"/>
      <c r="L257" s="108"/>
      <c r="M257" s="108"/>
      <c r="N257" s="108"/>
    </row>
  </sheetData>
  <autoFilter ref="A2:N243" xr:uid="{5CFAB0CB-C0F9-4BA0-B128-252CC2DC23DE}">
    <filterColumn colId="2">
      <filters>
        <filter val="E-14a"/>
        <filter val="E-1a &quot;1500 m i 2100 m&quot;"/>
        <filter val="E-1a &quot;500 m i 1100 m&quot;"/>
        <filter val="E-1a &quot;500 m&quot;"/>
        <filter val="E-20 &quot;Byczyna 2000 m&quot;"/>
        <filter val="E-20 &quot;Murckowska 3000 m&quot;"/>
        <filter val="E-20 &quot;w. Brzęczkowice 3000 m&quot;"/>
        <filter val="E-2d - 2 tablice"/>
        <filter val="E-3 &quot;Cieszyn&quot;"/>
        <filter val="E-3 &quot;Łódź, Warszawa, Pyrzowice&quot;"/>
      </filters>
    </filterColumn>
    <filterColumn colId="9">
      <customFilters>
        <customFilter operator="notEqual" val=" "/>
      </customFilters>
    </filterColumn>
  </autoFilter>
  <pageMargins left="0.70866141732283472" right="0.70866141732283472" top="0.74803149606299213" bottom="0.74803149606299213" header="0.31496062992125984" footer="0.31496062992125984"/>
  <pageSetup paperSize="8" scale="51" orientation="portrait" r:id="rId1"/>
  <rowBreaks count="2" manualBreakCount="2">
    <brk id="74" max="28" man="1"/>
    <brk id="131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E26C-162D-4C35-B66E-094F4984D5E3}">
  <sheetPr filterMode="1">
    <pageSetUpPr fitToPage="1"/>
  </sheetPr>
  <dimension ref="A1:N252"/>
  <sheetViews>
    <sheetView view="pageBreakPreview" zoomScale="55" zoomScaleNormal="85" zoomScaleSheetLayoutView="55" workbookViewId="0">
      <pane ySplit="2" topLeftCell="A175" activePane="bottomLeft" state="frozen"/>
      <selection activeCell="C1" sqref="C1"/>
      <selection pane="bottomLeft" activeCell="C232" sqref="C232"/>
    </sheetView>
  </sheetViews>
  <sheetFormatPr defaultRowHeight="14.4" x14ac:dyDescent="0.3"/>
  <cols>
    <col min="1" max="1" width="5.44140625" customWidth="1"/>
    <col min="2" max="2" width="12.109375" style="1" customWidth="1"/>
    <col min="3" max="3" width="41.33203125" bestFit="1" customWidth="1"/>
    <col min="4" max="4" width="15.5546875" style="2" customWidth="1"/>
    <col min="5" max="5" width="10.109375" style="2" customWidth="1"/>
    <col min="6" max="6" width="9.109375" style="2" customWidth="1"/>
    <col min="7" max="7" width="11.6640625" style="2" customWidth="1"/>
    <col min="8" max="8" width="12.33203125" style="2" customWidth="1"/>
    <col min="9" max="9" width="11.44140625" style="64" customWidth="1"/>
    <col min="10" max="10" width="42.5546875" style="312" customWidth="1"/>
    <col min="11" max="11" width="17.88671875" style="106" customWidth="1"/>
    <col min="12" max="14" width="17.33203125" style="106" customWidth="1"/>
  </cols>
  <sheetData>
    <row r="1" spans="1:14" ht="21" x14ac:dyDescent="0.4">
      <c r="A1" s="111" t="s">
        <v>471</v>
      </c>
      <c r="B1" s="112"/>
      <c r="C1" s="112"/>
      <c r="D1" s="112"/>
      <c r="E1" s="112"/>
      <c r="F1" s="112"/>
      <c r="G1" s="112"/>
      <c r="H1" s="112"/>
      <c r="I1" s="112"/>
    </row>
    <row r="2" spans="1:14" ht="43.2" x14ac:dyDescent="0.3">
      <c r="A2" s="161" t="s">
        <v>0</v>
      </c>
      <c r="B2" s="162" t="s">
        <v>261</v>
      </c>
      <c r="C2" s="46" t="s">
        <v>257</v>
      </c>
      <c r="D2" s="45" t="s">
        <v>258</v>
      </c>
      <c r="E2" s="45" t="s">
        <v>259</v>
      </c>
      <c r="F2" s="45" t="s">
        <v>260</v>
      </c>
      <c r="G2" s="45" t="s">
        <v>360</v>
      </c>
      <c r="H2" s="45" t="s">
        <v>348</v>
      </c>
      <c r="I2" s="345" t="s">
        <v>349</v>
      </c>
      <c r="J2" s="346" t="s">
        <v>417</v>
      </c>
      <c r="K2" s="327" t="s">
        <v>420</v>
      </c>
      <c r="L2" s="327" t="s">
        <v>421</v>
      </c>
      <c r="M2" s="324" t="s">
        <v>406</v>
      </c>
      <c r="N2" s="324" t="s">
        <v>458</v>
      </c>
    </row>
    <row r="3" spans="1:14" hidden="1" x14ac:dyDescent="0.3">
      <c r="A3" s="165">
        <v>1</v>
      </c>
      <c r="B3" s="166">
        <v>341640</v>
      </c>
      <c r="C3" s="167" t="s">
        <v>46</v>
      </c>
      <c r="D3" s="80"/>
      <c r="E3" s="80"/>
      <c r="F3" s="80"/>
      <c r="G3" s="80"/>
      <c r="H3" s="80"/>
      <c r="I3" s="168"/>
      <c r="J3" s="313"/>
      <c r="K3" s="67"/>
      <c r="L3" s="67"/>
      <c r="M3" s="67"/>
      <c r="N3" s="67"/>
    </row>
    <row r="4" spans="1:14" hidden="1" x14ac:dyDescent="0.3">
      <c r="A4" s="169">
        <v>2</v>
      </c>
      <c r="B4" s="4">
        <v>341782</v>
      </c>
      <c r="C4" s="3" t="s">
        <v>2</v>
      </c>
      <c r="D4" s="5"/>
      <c r="E4" s="5"/>
      <c r="F4" s="5">
        <v>1</v>
      </c>
      <c r="G4" s="5">
        <v>4.0999999999999996</v>
      </c>
      <c r="H4" s="5">
        <v>2.5499999999999998</v>
      </c>
      <c r="I4" s="62">
        <f>G4*H4</f>
        <v>10.454999999999998</v>
      </c>
      <c r="J4" s="314"/>
      <c r="K4" s="155"/>
      <c r="L4" s="155"/>
      <c r="M4" s="155"/>
      <c r="N4" s="155"/>
    </row>
    <row r="5" spans="1:14" hidden="1" x14ac:dyDescent="0.3">
      <c r="A5" s="169">
        <v>3</v>
      </c>
      <c r="B5" s="132">
        <v>342700</v>
      </c>
      <c r="C5" s="133" t="s">
        <v>3</v>
      </c>
      <c r="D5" s="134"/>
      <c r="E5" s="134"/>
      <c r="F5" s="134"/>
      <c r="G5" s="134"/>
      <c r="H5" s="134"/>
      <c r="I5" s="135"/>
      <c r="J5" s="315"/>
      <c r="K5" s="130"/>
      <c r="L5" s="130"/>
      <c r="M5" s="130"/>
      <c r="N5" s="130"/>
    </row>
    <row r="6" spans="1:14" hidden="1" x14ac:dyDescent="0.3">
      <c r="A6" s="169">
        <v>4</v>
      </c>
      <c r="B6" s="4">
        <v>343006</v>
      </c>
      <c r="C6" s="3" t="s">
        <v>350</v>
      </c>
      <c r="D6" s="5"/>
      <c r="E6" s="5"/>
      <c r="F6" s="5">
        <v>1</v>
      </c>
      <c r="G6" s="5">
        <v>4.5999999999999996</v>
      </c>
      <c r="H6" s="5">
        <v>1.5</v>
      </c>
      <c r="I6" s="62">
        <f>G6*H6</f>
        <v>6.8999999999999995</v>
      </c>
      <c r="J6" s="239"/>
      <c r="K6" s="69"/>
      <c r="L6" s="69"/>
      <c r="M6" s="69"/>
      <c r="N6" s="69"/>
    </row>
    <row r="7" spans="1:14" hidden="1" x14ac:dyDescent="0.3">
      <c r="A7" s="169">
        <v>5</v>
      </c>
      <c r="B7" s="34">
        <v>343195</v>
      </c>
      <c r="C7" s="35" t="s">
        <v>5</v>
      </c>
      <c r="D7" s="36"/>
      <c r="E7" s="36"/>
      <c r="F7" s="36"/>
      <c r="G7" s="78"/>
      <c r="H7" s="78"/>
      <c r="I7" s="129"/>
      <c r="J7" s="315"/>
      <c r="K7" s="130"/>
      <c r="L7" s="130"/>
      <c r="M7" s="130"/>
      <c r="N7" s="130"/>
    </row>
    <row r="8" spans="1:14" hidden="1" x14ac:dyDescent="0.3">
      <c r="A8" s="169">
        <v>6</v>
      </c>
      <c r="B8" s="4">
        <v>344302</v>
      </c>
      <c r="C8" s="3" t="s">
        <v>144</v>
      </c>
      <c r="D8" s="5">
        <v>1</v>
      </c>
      <c r="E8" s="5"/>
      <c r="F8" s="5">
        <v>1</v>
      </c>
      <c r="G8" s="5"/>
      <c r="H8" s="5"/>
      <c r="I8" s="62"/>
      <c r="J8" s="316"/>
      <c r="K8" s="156"/>
      <c r="L8" s="156"/>
      <c r="M8" s="156"/>
      <c r="N8" s="156"/>
    </row>
    <row r="9" spans="1:14" hidden="1" x14ac:dyDescent="0.3">
      <c r="A9" s="169">
        <v>7</v>
      </c>
      <c r="B9" s="4">
        <v>344371</v>
      </c>
      <c r="C9" s="3" t="s">
        <v>7</v>
      </c>
      <c r="D9" s="5">
        <v>1</v>
      </c>
      <c r="E9" s="5"/>
      <c r="F9" s="5">
        <v>1</v>
      </c>
      <c r="G9" s="5"/>
      <c r="H9" s="5"/>
      <c r="I9" s="62"/>
      <c r="J9" s="239"/>
      <c r="K9" s="69"/>
      <c r="L9" s="69"/>
      <c r="M9" s="69"/>
      <c r="N9" s="69"/>
    </row>
    <row r="10" spans="1:14" hidden="1" x14ac:dyDescent="0.3">
      <c r="A10" s="169">
        <v>8</v>
      </c>
      <c r="B10" s="8">
        <v>344410</v>
      </c>
      <c r="C10" s="9" t="s">
        <v>63</v>
      </c>
      <c r="D10" s="10">
        <v>1</v>
      </c>
      <c r="E10" s="10"/>
      <c r="F10" s="10">
        <v>1</v>
      </c>
      <c r="G10" s="5"/>
      <c r="H10" s="5"/>
      <c r="I10" s="62"/>
      <c r="J10" s="239" t="s">
        <v>411</v>
      </c>
      <c r="K10" s="239">
        <v>2</v>
      </c>
      <c r="L10" s="69"/>
      <c r="M10" s="69"/>
      <c r="N10" s="69"/>
    </row>
    <row r="11" spans="1:14" ht="43.2" hidden="1" x14ac:dyDescent="0.3">
      <c r="A11" s="169">
        <v>9</v>
      </c>
      <c r="B11" s="8">
        <v>344410</v>
      </c>
      <c r="C11" s="9" t="s">
        <v>64</v>
      </c>
      <c r="D11" s="10">
        <v>1</v>
      </c>
      <c r="E11" s="10"/>
      <c r="F11" s="10">
        <v>1</v>
      </c>
      <c r="G11" s="5"/>
      <c r="H11" s="5"/>
      <c r="I11" s="62"/>
      <c r="J11" s="239" t="s">
        <v>434</v>
      </c>
      <c r="K11" s="106">
        <v>2</v>
      </c>
      <c r="L11" s="239"/>
      <c r="M11" s="239"/>
      <c r="N11" s="239"/>
    </row>
    <row r="12" spans="1:14" ht="28.8" x14ac:dyDescent="0.3">
      <c r="A12" s="169">
        <v>10</v>
      </c>
      <c r="B12" s="4">
        <v>344539</v>
      </c>
      <c r="C12" s="3" t="s">
        <v>8</v>
      </c>
      <c r="D12" s="5"/>
      <c r="E12" s="5"/>
      <c r="F12" s="5">
        <v>1</v>
      </c>
      <c r="G12" s="5">
        <v>5.5</v>
      </c>
      <c r="H12" s="5">
        <v>3.9</v>
      </c>
      <c r="I12" s="62">
        <f>G12*H12</f>
        <v>21.45</v>
      </c>
      <c r="J12" s="239" t="s">
        <v>452</v>
      </c>
      <c r="K12" s="69">
        <v>1</v>
      </c>
      <c r="L12" s="69"/>
      <c r="M12" s="69"/>
      <c r="N12" s="69"/>
    </row>
    <row r="13" spans="1:14" hidden="1" x14ac:dyDescent="0.3">
      <c r="A13" s="169">
        <v>11</v>
      </c>
      <c r="B13" s="132">
        <v>344700</v>
      </c>
      <c r="C13" s="133" t="s">
        <v>9</v>
      </c>
      <c r="D13" s="134"/>
      <c r="E13" s="134"/>
      <c r="F13" s="134"/>
      <c r="G13" s="78"/>
      <c r="H13" s="78"/>
      <c r="I13" s="129"/>
      <c r="J13" s="315"/>
      <c r="K13" s="130"/>
      <c r="L13" s="130"/>
      <c r="M13" s="130"/>
      <c r="N13" s="130"/>
    </row>
    <row r="14" spans="1:14" hidden="1" x14ac:dyDescent="0.3">
      <c r="A14" s="169">
        <v>12</v>
      </c>
      <c r="B14" s="8">
        <v>344801</v>
      </c>
      <c r="C14" s="9" t="s">
        <v>65</v>
      </c>
      <c r="D14" s="10">
        <v>1</v>
      </c>
      <c r="E14" s="10"/>
      <c r="F14" s="10">
        <v>1</v>
      </c>
      <c r="G14" s="5"/>
      <c r="H14" s="5"/>
      <c r="I14" s="62"/>
      <c r="J14" s="239"/>
      <c r="K14" s="69"/>
      <c r="L14" s="69"/>
      <c r="M14" s="69"/>
      <c r="N14" s="69"/>
    </row>
    <row r="15" spans="1:14" hidden="1" x14ac:dyDescent="0.3">
      <c r="A15" s="169">
        <v>13</v>
      </c>
      <c r="B15" s="8">
        <v>344801</v>
      </c>
      <c r="C15" s="9" t="s">
        <v>66</v>
      </c>
      <c r="D15" s="10">
        <v>1</v>
      </c>
      <c r="E15" s="10"/>
      <c r="F15" s="10">
        <v>1</v>
      </c>
      <c r="G15" s="5"/>
      <c r="H15" s="5"/>
      <c r="I15" s="62"/>
      <c r="J15" s="239"/>
      <c r="K15" s="69"/>
      <c r="L15" s="69"/>
      <c r="M15" s="69"/>
      <c r="N15" s="69"/>
    </row>
    <row r="16" spans="1:14" hidden="1" x14ac:dyDescent="0.3">
      <c r="A16" s="169">
        <v>14</v>
      </c>
      <c r="B16" s="34">
        <v>345195</v>
      </c>
      <c r="C16" s="35" t="s">
        <v>10</v>
      </c>
      <c r="D16" s="36"/>
      <c r="E16" s="36"/>
      <c r="F16" s="36"/>
      <c r="G16" s="78"/>
      <c r="H16" s="78"/>
      <c r="I16" s="129"/>
      <c r="J16" s="315"/>
      <c r="K16" s="130"/>
      <c r="L16" s="130"/>
      <c r="M16" s="130"/>
      <c r="N16" s="130"/>
    </row>
    <row r="17" spans="1:14" ht="28.8" x14ac:dyDescent="0.3">
      <c r="A17" s="169">
        <v>15</v>
      </c>
      <c r="B17" s="4">
        <v>345535</v>
      </c>
      <c r="C17" s="3" t="s">
        <v>11</v>
      </c>
      <c r="D17" s="5"/>
      <c r="E17" s="5"/>
      <c r="F17" s="5">
        <v>1</v>
      </c>
      <c r="G17" s="5">
        <v>5.5</v>
      </c>
      <c r="H17" s="5">
        <v>3.9</v>
      </c>
      <c r="I17" s="62">
        <f>G17*H17</f>
        <v>21.45</v>
      </c>
      <c r="J17" s="239" t="s">
        <v>452</v>
      </c>
      <c r="K17" s="69">
        <v>1</v>
      </c>
      <c r="L17" s="69"/>
      <c r="M17" s="69"/>
      <c r="N17" s="69"/>
    </row>
    <row r="18" spans="1:14" hidden="1" x14ac:dyDescent="0.3">
      <c r="A18" s="169">
        <v>16</v>
      </c>
      <c r="B18" s="4">
        <v>345735</v>
      </c>
      <c r="C18" s="3" t="s">
        <v>12</v>
      </c>
      <c r="D18" s="5"/>
      <c r="E18" s="5"/>
      <c r="F18" s="5">
        <v>1</v>
      </c>
      <c r="G18" s="5"/>
      <c r="H18" s="5"/>
      <c r="I18" s="62"/>
      <c r="J18" s="239" t="s">
        <v>408</v>
      </c>
      <c r="K18" s="69">
        <v>1</v>
      </c>
      <c r="L18" s="69"/>
      <c r="M18" s="69"/>
      <c r="N18" s="69"/>
    </row>
    <row r="19" spans="1:14" hidden="1" x14ac:dyDescent="0.3">
      <c r="A19" s="169">
        <v>17</v>
      </c>
      <c r="B19" s="4">
        <v>345840</v>
      </c>
      <c r="C19" s="3" t="s">
        <v>13</v>
      </c>
      <c r="D19" s="5"/>
      <c r="E19" s="5"/>
      <c r="F19" s="5">
        <v>1</v>
      </c>
      <c r="G19" s="5"/>
      <c r="H19" s="5"/>
      <c r="I19" s="62"/>
      <c r="J19" s="239" t="s">
        <v>408</v>
      </c>
      <c r="K19" s="69">
        <v>1</v>
      </c>
      <c r="L19" s="69"/>
      <c r="M19" s="69"/>
      <c r="N19" s="69"/>
    </row>
    <row r="20" spans="1:14" hidden="1" x14ac:dyDescent="0.3">
      <c r="A20" s="169">
        <v>18</v>
      </c>
      <c r="B20" s="4">
        <v>345940</v>
      </c>
      <c r="C20" s="3" t="s">
        <v>14</v>
      </c>
      <c r="D20" s="5"/>
      <c r="E20" s="5"/>
      <c r="F20" s="5">
        <v>1</v>
      </c>
      <c r="G20" s="5"/>
      <c r="H20" s="5"/>
      <c r="I20" s="62"/>
      <c r="J20" s="239" t="s">
        <v>408</v>
      </c>
      <c r="K20" s="69">
        <v>1</v>
      </c>
      <c r="L20" s="69"/>
      <c r="M20" s="69"/>
      <c r="N20" s="69"/>
    </row>
    <row r="21" spans="1:14" hidden="1" x14ac:dyDescent="0.3">
      <c r="A21" s="169">
        <v>19</v>
      </c>
      <c r="B21" s="15">
        <v>346080</v>
      </c>
      <c r="C21" s="16" t="s">
        <v>256</v>
      </c>
      <c r="D21" s="19"/>
      <c r="E21" s="19"/>
      <c r="F21" s="19"/>
      <c r="G21" s="5"/>
      <c r="H21" s="5"/>
      <c r="I21" s="62"/>
      <c r="J21" s="239"/>
      <c r="K21" s="69"/>
      <c r="L21" s="69"/>
      <c r="M21" s="69"/>
      <c r="N21" s="69"/>
    </row>
    <row r="22" spans="1:14" hidden="1" x14ac:dyDescent="0.3">
      <c r="A22" s="169">
        <v>20</v>
      </c>
      <c r="B22" s="4">
        <v>346139</v>
      </c>
      <c r="C22" s="3" t="s">
        <v>23</v>
      </c>
      <c r="D22" s="5"/>
      <c r="E22" s="5">
        <v>3</v>
      </c>
      <c r="F22" s="5"/>
      <c r="G22" s="5"/>
      <c r="H22" s="5"/>
      <c r="I22" s="62">
        <f>2*(5.4*0.9)+(4.1*0.9)</f>
        <v>13.41</v>
      </c>
      <c r="J22" s="317"/>
      <c r="K22" s="235"/>
      <c r="L22" s="235"/>
      <c r="M22" s="235"/>
      <c r="N22" s="235"/>
    </row>
    <row r="23" spans="1:14" hidden="1" x14ac:dyDescent="0.3">
      <c r="A23" s="169">
        <v>21</v>
      </c>
      <c r="B23" s="114">
        <v>346658</v>
      </c>
      <c r="C23" s="115" t="s">
        <v>15</v>
      </c>
      <c r="D23" s="116"/>
      <c r="E23" s="116"/>
      <c r="F23" s="116"/>
      <c r="G23" s="116"/>
      <c r="H23" s="116"/>
      <c r="I23" s="117"/>
      <c r="J23" s="318"/>
      <c r="K23" s="118"/>
      <c r="L23" s="118"/>
      <c r="M23" s="118"/>
      <c r="N23" s="118"/>
    </row>
    <row r="24" spans="1:14" hidden="1" x14ac:dyDescent="0.3">
      <c r="A24" s="169">
        <v>22</v>
      </c>
      <c r="B24" s="132">
        <v>347100</v>
      </c>
      <c r="C24" s="133" t="s">
        <v>17</v>
      </c>
      <c r="D24" s="134"/>
      <c r="E24" s="134"/>
      <c r="F24" s="134"/>
      <c r="G24" s="78"/>
      <c r="H24" s="78"/>
      <c r="I24" s="129"/>
      <c r="J24" s="315"/>
      <c r="K24" s="130"/>
      <c r="L24" s="130"/>
      <c r="M24" s="130"/>
      <c r="N24" s="130"/>
    </row>
    <row r="25" spans="1:14" hidden="1" x14ac:dyDescent="0.3">
      <c r="A25" s="169">
        <v>23</v>
      </c>
      <c r="B25" s="4">
        <v>347180</v>
      </c>
      <c r="C25" s="3" t="s">
        <v>16</v>
      </c>
      <c r="D25" s="5">
        <v>1</v>
      </c>
      <c r="E25" s="5"/>
      <c r="F25" s="5">
        <v>1</v>
      </c>
      <c r="G25" s="5"/>
      <c r="H25" s="5"/>
      <c r="I25" s="62"/>
      <c r="J25" s="239"/>
      <c r="K25" s="69"/>
      <c r="L25" s="69"/>
      <c r="M25" s="69"/>
      <c r="N25" s="69"/>
    </row>
    <row r="26" spans="1:14" hidden="1" x14ac:dyDescent="0.3">
      <c r="A26" s="169">
        <v>24</v>
      </c>
      <c r="B26" s="34">
        <v>347595</v>
      </c>
      <c r="C26" s="35" t="s">
        <v>18</v>
      </c>
      <c r="D26" s="36"/>
      <c r="E26" s="36"/>
      <c r="F26" s="36"/>
      <c r="G26" s="78"/>
      <c r="H26" s="78"/>
      <c r="I26" s="129"/>
      <c r="J26" s="315"/>
      <c r="K26" s="130"/>
      <c r="L26" s="130"/>
      <c r="M26" s="130"/>
      <c r="N26" s="130"/>
    </row>
    <row r="27" spans="1:14" hidden="1" x14ac:dyDescent="0.3">
      <c r="A27" s="169">
        <v>25</v>
      </c>
      <c r="B27" s="8">
        <v>347800</v>
      </c>
      <c r="C27" s="9" t="s">
        <v>65</v>
      </c>
      <c r="D27" s="10">
        <v>1</v>
      </c>
      <c r="E27" s="10"/>
      <c r="F27" s="10">
        <v>1</v>
      </c>
      <c r="G27" s="5"/>
      <c r="H27" s="5"/>
      <c r="I27" s="62"/>
      <c r="J27" s="239"/>
      <c r="K27" s="69"/>
      <c r="L27" s="69"/>
      <c r="M27" s="69"/>
      <c r="N27" s="69"/>
    </row>
    <row r="28" spans="1:14" hidden="1" x14ac:dyDescent="0.3">
      <c r="A28" s="169">
        <v>26</v>
      </c>
      <c r="B28" s="8">
        <v>347800</v>
      </c>
      <c r="C28" s="9" t="s">
        <v>67</v>
      </c>
      <c r="D28" s="10">
        <v>1</v>
      </c>
      <c r="E28" s="10"/>
      <c r="F28" s="10">
        <v>1</v>
      </c>
      <c r="G28" s="5"/>
      <c r="H28" s="5"/>
      <c r="I28" s="62"/>
      <c r="J28" s="239"/>
      <c r="K28" s="69"/>
      <c r="L28" s="69"/>
      <c r="M28" s="69"/>
      <c r="N28" s="69"/>
    </row>
    <row r="29" spans="1:14" hidden="1" x14ac:dyDescent="0.3">
      <c r="A29" s="169">
        <v>27</v>
      </c>
      <c r="B29" s="4">
        <v>347861</v>
      </c>
      <c r="C29" s="3" t="s">
        <v>19</v>
      </c>
      <c r="D29" s="5">
        <v>1</v>
      </c>
      <c r="E29" s="5"/>
      <c r="F29" s="5">
        <v>1</v>
      </c>
      <c r="G29" s="5"/>
      <c r="H29" s="5"/>
      <c r="I29" s="62"/>
      <c r="J29" s="239" t="s">
        <v>411</v>
      </c>
      <c r="K29" s="69">
        <v>2</v>
      </c>
      <c r="L29" s="69"/>
      <c r="M29" s="69"/>
      <c r="N29" s="69"/>
    </row>
    <row r="30" spans="1:14" ht="28.8" x14ac:dyDescent="0.3">
      <c r="A30" s="169">
        <v>28</v>
      </c>
      <c r="B30" s="4">
        <v>347900</v>
      </c>
      <c r="C30" s="3" t="s">
        <v>2</v>
      </c>
      <c r="D30" s="5"/>
      <c r="E30" s="5"/>
      <c r="F30" s="5">
        <v>1</v>
      </c>
      <c r="G30" s="5">
        <v>4.0999999999999996</v>
      </c>
      <c r="H30" s="5">
        <v>2.5499999999999998</v>
      </c>
      <c r="I30" s="62">
        <f>G30*H30</f>
        <v>10.454999999999998</v>
      </c>
      <c r="J30" s="239" t="s">
        <v>482</v>
      </c>
      <c r="K30" s="69">
        <v>1</v>
      </c>
      <c r="L30" s="69"/>
      <c r="M30" s="69"/>
      <c r="N30" s="69"/>
    </row>
    <row r="31" spans="1:14" x14ac:dyDescent="0.3">
      <c r="A31" s="169">
        <v>29</v>
      </c>
      <c r="B31" s="8">
        <v>347970</v>
      </c>
      <c r="C31" s="9" t="s">
        <v>68</v>
      </c>
      <c r="D31" s="10"/>
      <c r="E31" s="10"/>
      <c r="F31" s="10">
        <v>1</v>
      </c>
      <c r="G31" s="5">
        <v>5.4</v>
      </c>
      <c r="H31" s="5">
        <v>0.9</v>
      </c>
      <c r="I31" s="62">
        <f>G31*H31</f>
        <v>4.8600000000000003</v>
      </c>
      <c r="J31" s="239" t="s">
        <v>408</v>
      </c>
      <c r="K31" s="69">
        <v>1</v>
      </c>
      <c r="L31" s="69"/>
      <c r="M31" s="69"/>
      <c r="N31" s="69"/>
    </row>
    <row r="32" spans="1:14" x14ac:dyDescent="0.3">
      <c r="A32" s="169">
        <v>30</v>
      </c>
      <c r="B32" s="8">
        <v>347970</v>
      </c>
      <c r="C32" s="9" t="s">
        <v>69</v>
      </c>
      <c r="D32" s="10"/>
      <c r="E32" s="10"/>
      <c r="F32" s="10">
        <v>1</v>
      </c>
      <c r="G32" s="5">
        <v>10.3</v>
      </c>
      <c r="H32" s="5">
        <v>7.8</v>
      </c>
      <c r="I32" s="62">
        <f>G32*H32</f>
        <v>80.34</v>
      </c>
      <c r="J32" s="239" t="s">
        <v>451</v>
      </c>
      <c r="K32" s="69">
        <v>1</v>
      </c>
      <c r="L32" s="69"/>
      <c r="M32" s="69"/>
      <c r="N32" s="69"/>
    </row>
    <row r="33" spans="1:14" hidden="1" x14ac:dyDescent="0.3">
      <c r="A33" s="169">
        <v>31</v>
      </c>
      <c r="B33" s="15">
        <v>348069</v>
      </c>
      <c r="C33" s="6" t="s">
        <v>161</v>
      </c>
      <c r="D33" s="10"/>
      <c r="E33" s="19"/>
      <c r="F33" s="10"/>
      <c r="I33" s="62"/>
      <c r="J33" s="239"/>
      <c r="K33" s="69"/>
      <c r="L33" s="69"/>
      <c r="M33" s="69"/>
      <c r="N33" s="69"/>
    </row>
    <row r="34" spans="1:14" hidden="1" x14ac:dyDescent="0.3">
      <c r="A34" s="169">
        <v>32</v>
      </c>
      <c r="B34" s="119">
        <v>348136</v>
      </c>
      <c r="C34" s="120" t="s">
        <v>89</v>
      </c>
      <c r="D34" s="121"/>
      <c r="E34" s="122"/>
      <c r="F34" s="122"/>
      <c r="G34" s="123"/>
      <c r="H34" s="123"/>
      <c r="I34" s="117"/>
      <c r="J34" s="318"/>
      <c r="K34" s="118"/>
      <c r="L34" s="118"/>
      <c r="M34" s="118"/>
      <c r="N34" s="118"/>
    </row>
    <row r="35" spans="1:14" hidden="1" x14ac:dyDescent="0.3">
      <c r="A35" s="169">
        <v>33</v>
      </c>
      <c r="B35" s="4">
        <v>348460</v>
      </c>
      <c r="C35" s="6" t="s">
        <v>20</v>
      </c>
      <c r="D35" s="5"/>
      <c r="E35" s="5"/>
      <c r="F35" s="5">
        <v>1</v>
      </c>
      <c r="G35" s="5">
        <v>10.3</v>
      </c>
      <c r="H35" s="5">
        <v>6.6</v>
      </c>
      <c r="I35" s="62">
        <f>G35*H35</f>
        <v>67.98</v>
      </c>
      <c r="J35" s="317"/>
      <c r="K35" s="235"/>
      <c r="L35" s="235"/>
      <c r="M35" s="235"/>
      <c r="N35" s="235"/>
    </row>
    <row r="36" spans="1:14" hidden="1" x14ac:dyDescent="0.3">
      <c r="A36" s="169">
        <v>34</v>
      </c>
      <c r="B36" s="4">
        <v>348660</v>
      </c>
      <c r="C36" s="3" t="s">
        <v>12</v>
      </c>
      <c r="D36" s="5"/>
      <c r="E36" s="5"/>
      <c r="F36" s="5">
        <v>1</v>
      </c>
      <c r="G36" s="5"/>
      <c r="H36" s="5"/>
      <c r="I36" s="62"/>
      <c r="J36" s="239"/>
      <c r="K36" s="69"/>
      <c r="L36" s="69"/>
      <c r="M36" s="69"/>
      <c r="N36" s="69"/>
    </row>
    <row r="37" spans="1:14" hidden="1" x14ac:dyDescent="0.3">
      <c r="A37" s="169">
        <v>35</v>
      </c>
      <c r="B37" s="4">
        <v>348726</v>
      </c>
      <c r="C37" s="6" t="s">
        <v>21</v>
      </c>
      <c r="D37" s="5"/>
      <c r="E37" s="5"/>
      <c r="F37" s="5"/>
      <c r="G37" s="5"/>
      <c r="H37" s="5"/>
      <c r="I37" s="62"/>
      <c r="J37" s="239"/>
      <c r="K37" s="69"/>
      <c r="L37" s="69"/>
      <c r="M37" s="69"/>
      <c r="N37" s="69"/>
    </row>
    <row r="38" spans="1:14" hidden="1" x14ac:dyDescent="0.3">
      <c r="A38" s="169">
        <v>36</v>
      </c>
      <c r="B38" s="4">
        <v>348759</v>
      </c>
      <c r="C38" s="3" t="s">
        <v>13</v>
      </c>
      <c r="D38" s="5"/>
      <c r="E38" s="5"/>
      <c r="F38" s="5">
        <v>1</v>
      </c>
      <c r="G38" s="5"/>
      <c r="H38" s="5"/>
      <c r="I38" s="62"/>
      <c r="J38" s="239"/>
      <c r="K38" s="69"/>
      <c r="L38" s="69"/>
      <c r="M38" s="69"/>
      <c r="N38" s="69"/>
    </row>
    <row r="39" spans="1:14" hidden="1" x14ac:dyDescent="0.3">
      <c r="A39" s="169">
        <v>37</v>
      </c>
      <c r="B39" s="4">
        <v>348836</v>
      </c>
      <c r="C39" s="6" t="s">
        <v>22</v>
      </c>
      <c r="D39" s="5"/>
      <c r="E39" s="5"/>
      <c r="F39" s="5"/>
      <c r="G39" s="5"/>
      <c r="H39" s="5"/>
      <c r="I39" s="62"/>
      <c r="J39" s="239"/>
      <c r="K39" s="69"/>
      <c r="L39" s="69"/>
      <c r="M39" s="69"/>
      <c r="N39" s="69"/>
    </row>
    <row r="40" spans="1:14" hidden="1" x14ac:dyDescent="0.3">
      <c r="A40" s="169">
        <v>38</v>
      </c>
      <c r="B40" s="4">
        <v>348861</v>
      </c>
      <c r="C40" s="3" t="s">
        <v>14</v>
      </c>
      <c r="D40" s="5"/>
      <c r="E40" s="5"/>
      <c r="F40" s="5">
        <v>1</v>
      </c>
      <c r="G40" s="5"/>
      <c r="H40" s="5"/>
      <c r="I40" s="62"/>
      <c r="J40" s="239"/>
      <c r="K40" s="69"/>
      <c r="L40" s="69"/>
      <c r="M40" s="69"/>
      <c r="N40" s="69"/>
    </row>
    <row r="41" spans="1:14" hidden="1" x14ac:dyDescent="0.3">
      <c r="A41" s="169">
        <v>39</v>
      </c>
      <c r="B41" s="8">
        <v>348910</v>
      </c>
      <c r="C41" s="9" t="s">
        <v>72</v>
      </c>
      <c r="D41" s="10">
        <v>1</v>
      </c>
      <c r="E41" s="10"/>
      <c r="F41" s="10">
        <v>1</v>
      </c>
      <c r="G41" s="5"/>
      <c r="H41" s="5"/>
      <c r="I41" s="62"/>
      <c r="J41" s="317"/>
      <c r="K41" s="235"/>
      <c r="L41" s="235"/>
      <c r="M41" s="235"/>
      <c r="N41" s="235"/>
    </row>
    <row r="42" spans="1:14" hidden="1" x14ac:dyDescent="0.3">
      <c r="A42" s="169">
        <v>40</v>
      </c>
      <c r="B42" s="8">
        <v>348910</v>
      </c>
      <c r="C42" s="9" t="s">
        <v>70</v>
      </c>
      <c r="D42" s="10">
        <v>1</v>
      </c>
      <c r="E42" s="10"/>
      <c r="F42" s="10">
        <v>1</v>
      </c>
      <c r="G42" s="5"/>
      <c r="H42" s="5"/>
      <c r="I42" s="62"/>
      <c r="J42" s="317"/>
      <c r="K42" s="235"/>
      <c r="L42" s="235"/>
      <c r="M42" s="235"/>
      <c r="N42" s="235"/>
    </row>
    <row r="43" spans="1:14" hidden="1" x14ac:dyDescent="0.3">
      <c r="A43" s="169">
        <v>41</v>
      </c>
      <c r="B43" s="8">
        <v>348910</v>
      </c>
      <c r="C43" s="9" t="s">
        <v>71</v>
      </c>
      <c r="D43" s="10">
        <v>1</v>
      </c>
      <c r="E43" s="10"/>
      <c r="F43" s="10">
        <v>1</v>
      </c>
      <c r="G43" s="5"/>
      <c r="H43" s="5"/>
      <c r="I43" s="62"/>
      <c r="J43" s="317"/>
      <c r="K43" s="235"/>
      <c r="L43" s="235"/>
      <c r="M43" s="235"/>
      <c r="N43" s="235"/>
    </row>
    <row r="44" spans="1:14" ht="60" hidden="1" customHeight="1" x14ac:dyDescent="0.3">
      <c r="A44" s="169">
        <v>42</v>
      </c>
      <c r="B44" s="4">
        <v>349060</v>
      </c>
      <c r="C44" s="3" t="s">
        <v>23</v>
      </c>
      <c r="D44" s="5"/>
      <c r="E44" s="5">
        <v>3</v>
      </c>
      <c r="F44" s="5"/>
      <c r="G44" s="5"/>
      <c r="H44" s="5"/>
      <c r="I44" s="62">
        <f>(7.6*1.6)+(6.8*2.3)+(4.7*2.6)</f>
        <v>40.019999999999996</v>
      </c>
      <c r="J44" s="239"/>
      <c r="K44" s="69"/>
      <c r="L44" s="69"/>
      <c r="M44" s="69"/>
      <c r="N44" s="69"/>
    </row>
    <row r="45" spans="1:14" hidden="1" x14ac:dyDescent="0.3">
      <c r="A45" s="169">
        <v>43</v>
      </c>
      <c r="B45" s="114">
        <v>349476</v>
      </c>
      <c r="C45" s="120" t="s">
        <v>15</v>
      </c>
      <c r="D45" s="116"/>
      <c r="E45" s="116"/>
      <c r="F45" s="116"/>
      <c r="G45" s="116"/>
      <c r="H45" s="116"/>
      <c r="I45" s="117"/>
      <c r="J45" s="318" t="s">
        <v>408</v>
      </c>
      <c r="K45" s="118">
        <v>1</v>
      </c>
      <c r="L45" s="118"/>
      <c r="M45" s="118"/>
      <c r="N45" s="118"/>
    </row>
    <row r="46" spans="1:14" hidden="1" x14ac:dyDescent="0.3">
      <c r="A46" s="169">
        <v>44</v>
      </c>
      <c r="B46" s="4">
        <v>349490</v>
      </c>
      <c r="C46" s="17" t="s">
        <v>130</v>
      </c>
      <c r="D46" s="5"/>
      <c r="E46" s="5"/>
      <c r="F46" s="19">
        <v>1</v>
      </c>
      <c r="G46" s="5">
        <v>4.9000000000000004</v>
      </c>
      <c r="H46" s="5">
        <v>1.32</v>
      </c>
      <c r="I46" s="62">
        <f>G46*H46</f>
        <v>6.4680000000000009</v>
      </c>
      <c r="J46" s="239"/>
      <c r="K46" s="69"/>
      <c r="L46" s="69"/>
      <c r="M46" s="69"/>
      <c r="N46" s="69"/>
    </row>
    <row r="47" spans="1:14" hidden="1" x14ac:dyDescent="0.3">
      <c r="A47" s="169">
        <v>45</v>
      </c>
      <c r="B47" s="114">
        <v>349490</v>
      </c>
      <c r="C47" s="124" t="s">
        <v>81</v>
      </c>
      <c r="D47" s="116"/>
      <c r="E47" s="116"/>
      <c r="F47" s="122"/>
      <c r="G47" s="116"/>
      <c r="H47" s="116"/>
      <c r="I47" s="117"/>
      <c r="J47" s="318"/>
      <c r="K47" s="118"/>
      <c r="L47" s="118"/>
      <c r="M47" s="118"/>
      <c r="N47" s="118"/>
    </row>
    <row r="48" spans="1:14" hidden="1" x14ac:dyDescent="0.3">
      <c r="A48" s="169">
        <v>46</v>
      </c>
      <c r="B48" s="4">
        <v>349517</v>
      </c>
      <c r="C48" s="3" t="s">
        <v>16</v>
      </c>
      <c r="D48" s="5">
        <v>1</v>
      </c>
      <c r="E48" s="5"/>
      <c r="F48" s="5">
        <v>1</v>
      </c>
      <c r="G48" s="5"/>
      <c r="H48" s="5"/>
      <c r="I48" s="62"/>
      <c r="J48" s="239"/>
      <c r="K48" s="69"/>
      <c r="L48" s="69"/>
      <c r="M48" s="69"/>
      <c r="N48" s="69"/>
    </row>
    <row r="49" spans="1:14" hidden="1" x14ac:dyDescent="0.3">
      <c r="A49" s="169">
        <v>47</v>
      </c>
      <c r="B49" s="4">
        <v>349600</v>
      </c>
      <c r="C49" s="6" t="s">
        <v>371</v>
      </c>
      <c r="D49" s="5"/>
      <c r="E49" s="5"/>
      <c r="F49" s="5"/>
      <c r="G49" s="5">
        <v>3</v>
      </c>
      <c r="H49" s="5">
        <v>2</v>
      </c>
      <c r="I49" s="62">
        <f>G49*H49</f>
        <v>6</v>
      </c>
      <c r="J49" s="239"/>
      <c r="K49" s="69"/>
      <c r="L49" s="69"/>
      <c r="M49" s="69"/>
      <c r="N49" s="69"/>
    </row>
    <row r="50" spans="1:14" hidden="1" x14ac:dyDescent="0.3">
      <c r="A50" s="169">
        <v>48</v>
      </c>
      <c r="B50" s="4">
        <v>349703</v>
      </c>
      <c r="C50" s="3" t="s">
        <v>25</v>
      </c>
      <c r="D50" s="5"/>
      <c r="E50" s="5">
        <v>2</v>
      </c>
      <c r="F50" s="5"/>
      <c r="G50" s="5"/>
      <c r="H50" s="5"/>
      <c r="I50" s="62">
        <f>(7.6*1.6)+(6.7*2.3)</f>
        <v>27.57</v>
      </c>
      <c r="J50" s="239"/>
      <c r="K50" s="69"/>
      <c r="L50" s="69"/>
      <c r="M50" s="69"/>
      <c r="N50" s="69"/>
    </row>
    <row r="51" spans="1:14" hidden="1" x14ac:dyDescent="0.3">
      <c r="A51" s="169">
        <v>49</v>
      </c>
      <c r="B51" s="114">
        <v>349850</v>
      </c>
      <c r="C51" s="120" t="s">
        <v>15</v>
      </c>
      <c r="D51" s="116"/>
      <c r="E51" s="116"/>
      <c r="F51" s="116"/>
      <c r="G51" s="116"/>
      <c r="H51" s="116"/>
      <c r="I51" s="117"/>
      <c r="J51" s="239"/>
      <c r="K51" s="69"/>
      <c r="L51" s="69"/>
      <c r="M51" s="69"/>
      <c r="N51" s="69"/>
    </row>
    <row r="52" spans="1:14" hidden="1" x14ac:dyDescent="0.3">
      <c r="A52" s="169">
        <v>50</v>
      </c>
      <c r="B52" s="114">
        <v>349850</v>
      </c>
      <c r="C52" s="120" t="s">
        <v>81</v>
      </c>
      <c r="D52" s="116"/>
      <c r="E52" s="116"/>
      <c r="F52" s="116"/>
      <c r="G52" s="116"/>
      <c r="H52" s="116"/>
      <c r="I52" s="117"/>
      <c r="J52" s="318"/>
      <c r="K52" s="118"/>
      <c r="L52" s="118"/>
      <c r="M52" s="118"/>
      <c r="N52" s="118"/>
    </row>
    <row r="53" spans="1:14" hidden="1" x14ac:dyDescent="0.3">
      <c r="A53" s="169">
        <v>51</v>
      </c>
      <c r="B53" s="4">
        <v>349870</v>
      </c>
      <c r="C53" s="3" t="s">
        <v>131</v>
      </c>
      <c r="D53" s="5"/>
      <c r="E53" s="5"/>
      <c r="F53" s="5">
        <v>1</v>
      </c>
      <c r="G53" s="5">
        <v>8</v>
      </c>
      <c r="H53" s="5">
        <v>2.2999999999999998</v>
      </c>
      <c r="I53" s="62">
        <f>G53*H53</f>
        <v>18.399999999999999</v>
      </c>
      <c r="J53" s="239"/>
      <c r="K53" s="69"/>
      <c r="L53" s="69"/>
      <c r="M53" s="69"/>
      <c r="N53" s="69"/>
    </row>
    <row r="54" spans="1:14" hidden="1" x14ac:dyDescent="0.3">
      <c r="A54" s="169">
        <v>52</v>
      </c>
      <c r="B54" s="8">
        <v>349870</v>
      </c>
      <c r="C54" s="9" t="s">
        <v>72</v>
      </c>
      <c r="D54" s="10">
        <v>1</v>
      </c>
      <c r="E54" s="10"/>
      <c r="F54" s="10">
        <v>1</v>
      </c>
      <c r="G54" s="5"/>
      <c r="H54" s="5"/>
      <c r="I54" s="62"/>
      <c r="J54" s="239"/>
      <c r="K54" s="69"/>
      <c r="L54" s="69"/>
      <c r="M54" s="69"/>
      <c r="N54" s="69"/>
    </row>
    <row r="55" spans="1:14" hidden="1" x14ac:dyDescent="0.3">
      <c r="A55" s="169">
        <v>53</v>
      </c>
      <c r="B55" s="8">
        <v>349870</v>
      </c>
      <c r="C55" s="9" t="s">
        <v>70</v>
      </c>
      <c r="D55" s="10">
        <v>1</v>
      </c>
      <c r="E55" s="10"/>
      <c r="F55" s="10">
        <v>1</v>
      </c>
      <c r="G55" s="5"/>
      <c r="H55" s="5"/>
      <c r="I55" s="62"/>
      <c r="J55" s="239"/>
      <c r="K55" s="69"/>
      <c r="L55" s="69"/>
      <c r="M55" s="69"/>
      <c r="N55" s="69"/>
    </row>
    <row r="56" spans="1:14" hidden="1" x14ac:dyDescent="0.3">
      <c r="A56" s="169">
        <v>54</v>
      </c>
      <c r="B56" s="4">
        <v>349911</v>
      </c>
      <c r="C56" s="3" t="s">
        <v>16</v>
      </c>
      <c r="D56" s="5">
        <v>1</v>
      </c>
      <c r="E56" s="5"/>
      <c r="F56" s="5">
        <v>1</v>
      </c>
      <c r="G56" s="5"/>
      <c r="H56" s="5"/>
      <c r="I56" s="62"/>
      <c r="J56" s="239"/>
      <c r="K56" s="69"/>
      <c r="L56" s="69"/>
      <c r="M56" s="69"/>
      <c r="N56" s="69"/>
    </row>
    <row r="57" spans="1:14" hidden="1" x14ac:dyDescent="0.3">
      <c r="A57" s="169">
        <v>55</v>
      </c>
      <c r="B57" s="4">
        <v>350293</v>
      </c>
      <c r="C57" s="323" t="s">
        <v>87</v>
      </c>
      <c r="D57" s="5"/>
      <c r="E57" s="104"/>
      <c r="F57" s="5"/>
      <c r="G57" s="5"/>
      <c r="H57" s="5"/>
      <c r="I57" s="62"/>
      <c r="J57" s="239"/>
      <c r="K57" s="69"/>
      <c r="L57" s="69"/>
      <c r="M57" s="69"/>
      <c r="N57" s="69"/>
    </row>
    <row r="58" spans="1:14" hidden="1" x14ac:dyDescent="0.3">
      <c r="A58" s="169">
        <v>56</v>
      </c>
      <c r="B58" s="4">
        <v>350520</v>
      </c>
      <c r="C58" s="6" t="s">
        <v>24</v>
      </c>
      <c r="D58" s="5"/>
      <c r="E58" s="5"/>
      <c r="F58" s="5"/>
      <c r="G58" s="5"/>
      <c r="H58" s="5"/>
      <c r="I58" s="62"/>
      <c r="J58" s="239"/>
      <c r="K58" s="69"/>
      <c r="L58" s="69"/>
      <c r="M58" s="69"/>
      <c r="N58" s="69"/>
    </row>
    <row r="59" spans="1:14" hidden="1" x14ac:dyDescent="0.3">
      <c r="A59" s="169">
        <v>57</v>
      </c>
      <c r="B59" s="8">
        <v>350619</v>
      </c>
      <c r="C59" s="9" t="s">
        <v>73</v>
      </c>
      <c r="D59" s="10">
        <v>1</v>
      </c>
      <c r="E59" s="10"/>
      <c r="F59" s="10">
        <v>1</v>
      </c>
      <c r="G59" s="5"/>
      <c r="H59" s="5"/>
      <c r="I59" s="62"/>
      <c r="J59" s="239"/>
      <c r="K59" s="69">
        <v>2</v>
      </c>
      <c r="L59" s="69"/>
      <c r="M59" s="69"/>
      <c r="N59" s="69"/>
    </row>
    <row r="60" spans="1:14" hidden="1" x14ac:dyDescent="0.3">
      <c r="A60" s="169">
        <v>58</v>
      </c>
      <c r="B60" s="8">
        <v>350619</v>
      </c>
      <c r="C60" s="9" t="s">
        <v>71</v>
      </c>
      <c r="D60" s="10">
        <v>1</v>
      </c>
      <c r="E60" s="10"/>
      <c r="F60" s="10">
        <v>1</v>
      </c>
      <c r="G60" s="5"/>
      <c r="H60" s="5"/>
      <c r="I60" s="62"/>
      <c r="J60" s="239" t="s">
        <v>411</v>
      </c>
      <c r="K60" s="69">
        <v>2</v>
      </c>
      <c r="L60" s="69"/>
      <c r="M60" s="69"/>
      <c r="N60" s="69"/>
    </row>
    <row r="61" spans="1:14" ht="28.8" x14ac:dyDescent="0.3">
      <c r="A61" s="169">
        <v>59</v>
      </c>
      <c r="B61" s="4">
        <v>350810</v>
      </c>
      <c r="C61" s="6" t="s">
        <v>2</v>
      </c>
      <c r="D61" s="5"/>
      <c r="E61" s="5"/>
      <c r="F61" s="5">
        <v>1</v>
      </c>
      <c r="G61" s="5">
        <v>4.0999999999999996</v>
      </c>
      <c r="H61" s="5">
        <v>2.5499999999999998</v>
      </c>
      <c r="I61" s="62">
        <f>G61*H61</f>
        <v>10.454999999999998</v>
      </c>
      <c r="J61" s="239" t="s">
        <v>482</v>
      </c>
      <c r="K61" s="69">
        <v>1</v>
      </c>
      <c r="L61" s="69"/>
      <c r="M61" s="69"/>
      <c r="N61" s="69"/>
    </row>
    <row r="62" spans="1:14" hidden="1" x14ac:dyDescent="0.3">
      <c r="A62" s="169">
        <v>60</v>
      </c>
      <c r="B62" s="4">
        <v>350858</v>
      </c>
      <c r="C62" s="6" t="s">
        <v>391</v>
      </c>
      <c r="D62" s="5">
        <v>1</v>
      </c>
      <c r="E62" s="5"/>
      <c r="F62" s="5">
        <v>1</v>
      </c>
      <c r="G62" s="5"/>
      <c r="H62" s="5"/>
      <c r="I62" s="62"/>
      <c r="J62" s="239" t="s">
        <v>411</v>
      </c>
      <c r="K62" s="69">
        <v>2</v>
      </c>
      <c r="L62" s="69"/>
      <c r="M62" s="69"/>
      <c r="N62" s="69"/>
    </row>
    <row r="63" spans="1:14" hidden="1" x14ac:dyDescent="0.3">
      <c r="A63" s="169">
        <v>61</v>
      </c>
      <c r="B63" s="8">
        <v>351001</v>
      </c>
      <c r="C63" s="9" t="s">
        <v>74</v>
      </c>
      <c r="D63" s="10">
        <v>1</v>
      </c>
      <c r="E63" s="10"/>
      <c r="F63" s="10">
        <v>1</v>
      </c>
      <c r="G63" s="5"/>
      <c r="H63" s="5"/>
      <c r="I63" s="62"/>
      <c r="J63" s="239"/>
      <c r="K63" s="69"/>
      <c r="L63" s="69"/>
      <c r="M63" s="69"/>
      <c r="N63" s="69"/>
    </row>
    <row r="64" spans="1:14" hidden="1" x14ac:dyDescent="0.3">
      <c r="A64" s="169">
        <v>62</v>
      </c>
      <c r="B64" s="8">
        <v>351001</v>
      </c>
      <c r="C64" s="9" t="s">
        <v>75</v>
      </c>
      <c r="D64" s="10">
        <v>1</v>
      </c>
      <c r="E64" s="10"/>
      <c r="F64" s="10">
        <v>1</v>
      </c>
      <c r="G64" s="5"/>
      <c r="H64" s="5"/>
      <c r="I64" s="62"/>
      <c r="J64" s="239"/>
      <c r="K64" s="69"/>
      <c r="L64" s="69"/>
      <c r="M64" s="69"/>
      <c r="N64" s="69"/>
    </row>
    <row r="65" spans="1:14" ht="36.75" hidden="1" customHeight="1" x14ac:dyDescent="0.3">
      <c r="A65" s="169">
        <v>63</v>
      </c>
      <c r="B65" s="15">
        <v>351060</v>
      </c>
      <c r="C65" s="17" t="s">
        <v>392</v>
      </c>
      <c r="D65" s="19">
        <v>1</v>
      </c>
      <c r="E65" s="19"/>
      <c r="F65" s="19">
        <v>1</v>
      </c>
      <c r="G65" s="5"/>
      <c r="H65" s="5"/>
      <c r="I65" s="62"/>
      <c r="J65" s="239"/>
      <c r="K65" s="69"/>
      <c r="L65" s="69"/>
      <c r="M65" s="69"/>
      <c r="N65" s="69"/>
    </row>
    <row r="66" spans="1:14" hidden="1" x14ac:dyDescent="0.3">
      <c r="A66" s="169">
        <v>64</v>
      </c>
      <c r="B66" s="8">
        <v>351109</v>
      </c>
      <c r="C66" s="9" t="s">
        <v>73</v>
      </c>
      <c r="D66" s="10">
        <v>1</v>
      </c>
      <c r="E66" s="10"/>
      <c r="F66" s="10">
        <v>1</v>
      </c>
      <c r="G66" s="5"/>
      <c r="H66" s="5"/>
      <c r="I66" s="62"/>
      <c r="J66" s="239"/>
      <c r="K66" s="69"/>
      <c r="L66" s="69"/>
      <c r="M66" s="69"/>
      <c r="N66" s="69"/>
    </row>
    <row r="67" spans="1:14" hidden="1" x14ac:dyDescent="0.3">
      <c r="A67" s="169">
        <v>65</v>
      </c>
      <c r="B67" s="8">
        <v>351109</v>
      </c>
      <c r="C67" s="9" t="s">
        <v>76</v>
      </c>
      <c r="D67" s="10">
        <v>1</v>
      </c>
      <c r="E67" s="10"/>
      <c r="F67" s="10">
        <v>1</v>
      </c>
      <c r="G67" s="5"/>
      <c r="H67" s="5"/>
      <c r="I67" s="62"/>
      <c r="J67" s="239" t="s">
        <v>412</v>
      </c>
      <c r="K67" s="69"/>
      <c r="L67" s="69"/>
      <c r="M67" s="69"/>
      <c r="N67" s="69"/>
    </row>
    <row r="68" spans="1:14" hidden="1" x14ac:dyDescent="0.3">
      <c r="A68" s="169">
        <v>66</v>
      </c>
      <c r="B68" s="4">
        <v>351155</v>
      </c>
      <c r="C68" s="323" t="s">
        <v>87</v>
      </c>
      <c r="D68" s="5"/>
      <c r="E68" s="104"/>
      <c r="F68" s="5"/>
      <c r="G68" s="5"/>
      <c r="H68" s="5"/>
      <c r="I68" s="62"/>
      <c r="J68" s="239"/>
      <c r="K68" s="69"/>
      <c r="L68" s="69"/>
      <c r="M68" s="69"/>
      <c r="N68" s="69"/>
    </row>
    <row r="69" spans="1:14" hidden="1" x14ac:dyDescent="0.3">
      <c r="A69" s="169">
        <v>67</v>
      </c>
      <c r="B69" s="4" t="s">
        <v>394</v>
      </c>
      <c r="C69" s="6" t="s">
        <v>27</v>
      </c>
      <c r="D69" s="5">
        <v>1</v>
      </c>
      <c r="E69" s="5"/>
      <c r="F69" s="5">
        <v>1</v>
      </c>
      <c r="G69" s="5"/>
      <c r="H69" s="5"/>
      <c r="I69" s="62"/>
      <c r="J69" s="239"/>
      <c r="K69" s="69"/>
      <c r="L69" s="69"/>
      <c r="M69" s="69"/>
      <c r="N69" s="69"/>
    </row>
    <row r="70" spans="1:14" hidden="1" x14ac:dyDescent="0.3">
      <c r="A70" s="169">
        <v>68</v>
      </c>
      <c r="B70" s="8">
        <v>351397</v>
      </c>
      <c r="C70" s="52" t="s">
        <v>77</v>
      </c>
      <c r="D70" s="10">
        <v>1</v>
      </c>
      <c r="E70" s="10"/>
      <c r="F70" s="10"/>
      <c r="G70" s="5"/>
      <c r="H70" s="5"/>
      <c r="I70" s="62"/>
      <c r="J70" s="239"/>
      <c r="K70" s="69"/>
      <c r="L70" s="69"/>
      <c r="M70" s="69"/>
      <c r="N70" s="69"/>
    </row>
    <row r="71" spans="1:14" ht="28.8" hidden="1" x14ac:dyDescent="0.3">
      <c r="A71" s="169">
        <v>69</v>
      </c>
      <c r="B71" s="8">
        <v>351397</v>
      </c>
      <c r="C71" s="9" t="s">
        <v>395</v>
      </c>
      <c r="D71" s="10">
        <v>1</v>
      </c>
      <c r="E71" s="10"/>
      <c r="F71" s="10"/>
      <c r="G71" s="5"/>
      <c r="H71" s="5"/>
      <c r="I71" s="62"/>
      <c r="J71" s="239"/>
      <c r="K71" s="69"/>
      <c r="L71" s="69"/>
      <c r="M71" s="69"/>
      <c r="N71" s="69"/>
    </row>
    <row r="72" spans="1:14" hidden="1" x14ac:dyDescent="0.3">
      <c r="A72" s="169">
        <v>70</v>
      </c>
      <c r="B72" s="4">
        <v>351545</v>
      </c>
      <c r="C72" s="6" t="s">
        <v>28</v>
      </c>
      <c r="D72" s="5"/>
      <c r="E72" s="5"/>
      <c r="F72" s="5">
        <v>1</v>
      </c>
      <c r="G72" s="5"/>
      <c r="H72" s="5"/>
      <c r="I72" s="62"/>
      <c r="J72" s="239"/>
      <c r="K72" s="69"/>
      <c r="L72" s="69"/>
      <c r="M72" s="69"/>
      <c r="N72" s="69"/>
    </row>
    <row r="73" spans="1:14" hidden="1" x14ac:dyDescent="0.3">
      <c r="A73" s="169">
        <v>71</v>
      </c>
      <c r="B73" s="8">
        <v>351900</v>
      </c>
      <c r="C73" s="9" t="s">
        <v>77</v>
      </c>
      <c r="D73" s="10">
        <v>1</v>
      </c>
      <c r="E73" s="5"/>
      <c r="F73" s="10"/>
      <c r="G73" s="5"/>
      <c r="H73" s="5"/>
      <c r="I73" s="62"/>
      <c r="J73" s="239"/>
      <c r="K73" s="69"/>
      <c r="L73" s="69"/>
      <c r="M73" s="69"/>
      <c r="N73" s="69"/>
    </row>
    <row r="74" spans="1:14" ht="28.8" hidden="1" x14ac:dyDescent="0.3">
      <c r="A74" s="169">
        <v>72</v>
      </c>
      <c r="B74" s="8">
        <v>351900</v>
      </c>
      <c r="C74" s="9" t="s">
        <v>395</v>
      </c>
      <c r="D74" s="10">
        <v>1</v>
      </c>
      <c r="E74" s="10"/>
      <c r="F74" s="10"/>
      <c r="G74" s="5"/>
      <c r="H74" s="5"/>
      <c r="I74" s="62"/>
      <c r="J74" s="239"/>
      <c r="K74" s="69"/>
      <c r="L74" s="69"/>
      <c r="M74" s="69"/>
      <c r="N74" s="69"/>
    </row>
    <row r="75" spans="1:14" hidden="1" x14ac:dyDescent="0.3">
      <c r="A75" s="169">
        <v>73</v>
      </c>
      <c r="B75" s="15">
        <v>351950</v>
      </c>
      <c r="C75" s="17" t="s">
        <v>176</v>
      </c>
      <c r="D75" s="10"/>
      <c r="E75" s="10"/>
      <c r="F75" s="10">
        <v>1</v>
      </c>
      <c r="G75" s="5"/>
      <c r="H75" s="5"/>
      <c r="I75" s="62"/>
      <c r="J75" s="239"/>
      <c r="K75" s="69"/>
      <c r="L75" s="69"/>
      <c r="M75" s="69"/>
      <c r="N75" s="69"/>
    </row>
    <row r="76" spans="1:14" hidden="1" x14ac:dyDescent="0.3">
      <c r="A76" s="169">
        <v>74</v>
      </c>
      <c r="B76" s="4">
        <v>352019</v>
      </c>
      <c r="C76" s="6" t="s">
        <v>29</v>
      </c>
      <c r="D76" s="5">
        <v>1</v>
      </c>
      <c r="E76" s="5"/>
      <c r="F76" s="5">
        <v>1</v>
      </c>
      <c r="G76" s="5"/>
      <c r="H76" s="5"/>
      <c r="I76" s="62"/>
      <c r="J76" s="239"/>
      <c r="K76" s="69"/>
      <c r="L76" s="69"/>
      <c r="M76" s="69"/>
      <c r="N76" s="69"/>
    </row>
    <row r="77" spans="1:14" hidden="1" x14ac:dyDescent="0.3">
      <c r="A77" s="169">
        <v>75</v>
      </c>
      <c r="B77" s="28">
        <v>352060</v>
      </c>
      <c r="C77" s="26" t="s">
        <v>403</v>
      </c>
      <c r="D77" s="29"/>
      <c r="E77" s="29"/>
      <c r="F77" s="29">
        <v>1</v>
      </c>
      <c r="G77" s="136">
        <v>2</v>
      </c>
      <c r="H77" s="136">
        <v>2</v>
      </c>
      <c r="I77" s="137">
        <f>G77*H77</f>
        <v>4</v>
      </c>
      <c r="J77" s="319"/>
      <c r="K77" s="138"/>
      <c r="L77" s="138"/>
      <c r="M77" s="138"/>
      <c r="N77" s="138"/>
    </row>
    <row r="78" spans="1:14" hidden="1" x14ac:dyDescent="0.3">
      <c r="A78" s="169">
        <v>76</v>
      </c>
      <c r="B78" s="4">
        <v>352108</v>
      </c>
      <c r="C78" s="3" t="s">
        <v>46</v>
      </c>
      <c r="D78" s="148"/>
      <c r="E78" s="148"/>
      <c r="F78" s="5"/>
      <c r="G78" s="148"/>
      <c r="H78" s="148"/>
      <c r="I78" s="149"/>
      <c r="J78" s="239"/>
      <c r="K78" s="69"/>
      <c r="L78" s="69"/>
      <c r="M78" s="69"/>
      <c r="N78" s="69"/>
    </row>
    <row r="79" spans="1:14" hidden="1" x14ac:dyDescent="0.3">
      <c r="A79" s="169">
        <v>77</v>
      </c>
      <c r="B79" s="8">
        <v>352500</v>
      </c>
      <c r="C79" s="9" t="s">
        <v>65</v>
      </c>
      <c r="D79" s="10">
        <v>1</v>
      </c>
      <c r="E79" s="10"/>
      <c r="F79" s="10">
        <v>1</v>
      </c>
      <c r="G79" s="5"/>
      <c r="H79" s="5"/>
      <c r="I79" s="62"/>
      <c r="J79" s="239"/>
      <c r="K79" s="69"/>
      <c r="L79" s="69"/>
      <c r="M79" s="69"/>
      <c r="N79" s="69"/>
    </row>
    <row r="80" spans="1:14" hidden="1" x14ac:dyDescent="0.3">
      <c r="A80" s="169">
        <v>78</v>
      </c>
      <c r="B80" s="8">
        <v>352500</v>
      </c>
      <c r="C80" s="9" t="s">
        <v>67</v>
      </c>
      <c r="D80" s="10">
        <v>1</v>
      </c>
      <c r="E80" s="10"/>
      <c r="F80" s="10">
        <v>1</v>
      </c>
      <c r="G80" s="5"/>
      <c r="H80" s="5"/>
      <c r="I80" s="62"/>
      <c r="J80" s="239"/>
      <c r="K80" s="69"/>
      <c r="L80" s="69"/>
      <c r="M80" s="69"/>
      <c r="N80" s="69"/>
    </row>
    <row r="81" spans="1:14" hidden="1" x14ac:dyDescent="0.3">
      <c r="A81" s="169">
        <v>79</v>
      </c>
      <c r="B81" s="4">
        <v>353229</v>
      </c>
      <c r="C81" s="6" t="s">
        <v>19</v>
      </c>
      <c r="D81" s="5">
        <v>1</v>
      </c>
      <c r="E81" s="5"/>
      <c r="F81" s="5">
        <v>1</v>
      </c>
      <c r="G81" s="5"/>
      <c r="H81" s="5"/>
      <c r="I81" s="62"/>
      <c r="J81" s="239" t="s">
        <v>411</v>
      </c>
      <c r="K81" s="69">
        <v>2</v>
      </c>
      <c r="L81" s="69"/>
      <c r="M81" s="69"/>
      <c r="N81" s="69"/>
    </row>
    <row r="82" spans="1:14" hidden="1" x14ac:dyDescent="0.3">
      <c r="A82" s="169">
        <v>80</v>
      </c>
      <c r="B82" s="132">
        <v>353899</v>
      </c>
      <c r="C82" s="133" t="s">
        <v>30</v>
      </c>
      <c r="D82" s="134"/>
      <c r="E82" s="134"/>
      <c r="F82" s="134"/>
      <c r="G82" s="78"/>
      <c r="H82" s="78"/>
      <c r="I82" s="129"/>
      <c r="J82" s="315"/>
      <c r="K82" s="130"/>
      <c r="L82" s="130"/>
      <c r="M82" s="130"/>
      <c r="N82" s="130"/>
    </row>
    <row r="83" spans="1:14" hidden="1" x14ac:dyDescent="0.3">
      <c r="A83" s="169">
        <v>81</v>
      </c>
      <c r="B83" s="34">
        <v>354395</v>
      </c>
      <c r="C83" s="35" t="s">
        <v>31</v>
      </c>
      <c r="D83" s="36"/>
      <c r="E83" s="36"/>
      <c r="F83" s="36"/>
      <c r="G83" s="78"/>
      <c r="H83" s="78"/>
      <c r="I83" s="129"/>
      <c r="J83" s="315"/>
      <c r="K83" s="130"/>
      <c r="L83" s="130"/>
      <c r="M83" s="130"/>
      <c r="N83" s="130"/>
    </row>
    <row r="84" spans="1:14" x14ac:dyDescent="0.3">
      <c r="A84" s="169">
        <v>82</v>
      </c>
      <c r="B84" s="4">
        <v>356329</v>
      </c>
      <c r="C84" s="3" t="s">
        <v>355</v>
      </c>
      <c r="D84" s="5"/>
      <c r="E84" s="5"/>
      <c r="F84" s="5">
        <v>1</v>
      </c>
      <c r="G84" s="5">
        <v>3.2</v>
      </c>
      <c r="H84" s="2">
        <v>1.5</v>
      </c>
      <c r="I84" s="62">
        <f>G84*H84</f>
        <v>4.8000000000000007</v>
      </c>
      <c r="J84" s="239" t="s">
        <v>408</v>
      </c>
      <c r="K84" s="69">
        <v>1</v>
      </c>
      <c r="L84" s="69"/>
      <c r="M84" s="69"/>
      <c r="N84" s="69"/>
    </row>
    <row r="85" spans="1:14" hidden="1" x14ac:dyDescent="0.3">
      <c r="A85" s="169">
        <v>83</v>
      </c>
      <c r="B85" s="28">
        <v>356643</v>
      </c>
      <c r="C85" s="26" t="s">
        <v>145</v>
      </c>
      <c r="D85" s="29"/>
      <c r="E85" s="29"/>
      <c r="F85" s="29">
        <v>1</v>
      </c>
      <c r="G85" s="136">
        <v>2</v>
      </c>
      <c r="H85" s="136">
        <v>2</v>
      </c>
      <c r="I85" s="137">
        <f>G85*H85</f>
        <v>4</v>
      </c>
      <c r="J85" s="319"/>
      <c r="K85" s="138"/>
      <c r="L85" s="138"/>
      <c r="M85" s="138"/>
      <c r="N85" s="138"/>
    </row>
    <row r="86" spans="1:14" hidden="1" x14ac:dyDescent="0.3">
      <c r="A86" s="169">
        <v>84</v>
      </c>
      <c r="B86" s="4">
        <v>356880</v>
      </c>
      <c r="C86" s="6" t="s">
        <v>375</v>
      </c>
      <c r="D86" s="5"/>
      <c r="E86" s="5"/>
      <c r="F86" s="5">
        <v>1</v>
      </c>
      <c r="G86" s="5"/>
      <c r="H86" s="5"/>
      <c r="I86" s="62"/>
      <c r="J86" s="239"/>
      <c r="K86" s="69"/>
      <c r="L86" s="69"/>
      <c r="M86" s="69"/>
      <c r="N86" s="69"/>
    </row>
    <row r="87" spans="1:14" hidden="1" x14ac:dyDescent="0.3">
      <c r="A87" s="169">
        <v>85</v>
      </c>
      <c r="B87" s="8">
        <v>356950</v>
      </c>
      <c r="C87" s="9" t="s">
        <v>63</v>
      </c>
      <c r="D87" s="10">
        <v>1</v>
      </c>
      <c r="E87" s="10"/>
      <c r="F87" s="10">
        <v>1</v>
      </c>
      <c r="G87" s="5"/>
      <c r="H87" s="5"/>
      <c r="I87" s="62"/>
      <c r="J87" s="239" t="s">
        <v>433</v>
      </c>
      <c r="K87" s="69">
        <v>2</v>
      </c>
      <c r="L87" s="69"/>
      <c r="M87" s="69"/>
      <c r="N87" s="69"/>
    </row>
    <row r="88" spans="1:14" ht="28.8" hidden="1" x14ac:dyDescent="0.3">
      <c r="A88" s="169">
        <v>86</v>
      </c>
      <c r="B88" s="8">
        <v>356950</v>
      </c>
      <c r="C88" s="9" t="s">
        <v>64</v>
      </c>
      <c r="D88" s="10">
        <v>1</v>
      </c>
      <c r="E88" s="10"/>
      <c r="F88" s="10">
        <v>1</v>
      </c>
      <c r="G88" s="5"/>
      <c r="H88" s="5"/>
      <c r="I88" s="62"/>
      <c r="J88" s="239" t="s">
        <v>418</v>
      </c>
      <c r="K88" s="239">
        <v>2</v>
      </c>
      <c r="L88" s="239"/>
      <c r="M88" s="239"/>
      <c r="N88" s="239"/>
    </row>
    <row r="89" spans="1:14" hidden="1" x14ac:dyDescent="0.3">
      <c r="A89" s="169">
        <v>87</v>
      </c>
      <c r="B89" s="132">
        <v>357600</v>
      </c>
      <c r="C89" s="133" t="s">
        <v>32</v>
      </c>
      <c r="D89" s="134"/>
      <c r="E89" s="134"/>
      <c r="F89" s="134"/>
      <c r="G89" s="78"/>
      <c r="H89" s="78"/>
      <c r="I89" s="129"/>
      <c r="J89" s="315"/>
      <c r="K89" s="130"/>
      <c r="L89" s="130"/>
      <c r="M89" s="130"/>
      <c r="N89" s="130"/>
    </row>
    <row r="90" spans="1:14" ht="57.6" x14ac:dyDescent="0.3">
      <c r="A90" s="169">
        <v>88</v>
      </c>
      <c r="B90" s="4">
        <v>357895</v>
      </c>
      <c r="C90" s="3" t="s">
        <v>33</v>
      </c>
      <c r="D90" s="5"/>
      <c r="E90" s="5"/>
      <c r="F90" s="5">
        <v>1</v>
      </c>
      <c r="G90" s="5">
        <v>5.4</v>
      </c>
      <c r="H90" s="5">
        <v>4.4000000000000004</v>
      </c>
      <c r="I90" s="62">
        <f>G90*H90</f>
        <v>23.760000000000005</v>
      </c>
      <c r="J90" s="239" t="s">
        <v>492</v>
      </c>
      <c r="K90" s="69">
        <v>1</v>
      </c>
      <c r="L90" s="69"/>
      <c r="M90" s="69"/>
      <c r="N90" s="69"/>
    </row>
    <row r="91" spans="1:14" hidden="1" x14ac:dyDescent="0.3">
      <c r="A91" s="169">
        <v>89</v>
      </c>
      <c r="B91" s="34">
        <v>358090</v>
      </c>
      <c r="C91" s="35" t="s">
        <v>159</v>
      </c>
      <c r="D91" s="36"/>
      <c r="E91" s="36"/>
      <c r="F91" s="36"/>
      <c r="G91" s="78"/>
      <c r="H91" s="78"/>
      <c r="I91" s="129"/>
      <c r="J91" s="315"/>
      <c r="K91" s="130"/>
      <c r="L91" s="130"/>
      <c r="M91" s="130"/>
      <c r="N91" s="130"/>
    </row>
    <row r="92" spans="1:14" hidden="1" x14ac:dyDescent="0.3">
      <c r="A92" s="169">
        <v>90</v>
      </c>
      <c r="B92" s="15">
        <v>358280</v>
      </c>
      <c r="C92" s="3" t="s">
        <v>19</v>
      </c>
      <c r="D92" s="5">
        <v>1</v>
      </c>
      <c r="E92" s="5"/>
      <c r="F92" s="5">
        <v>1</v>
      </c>
      <c r="G92" s="5"/>
      <c r="H92" s="5"/>
      <c r="I92" s="62"/>
      <c r="J92" s="239" t="s">
        <v>411</v>
      </c>
      <c r="K92" s="69">
        <v>2</v>
      </c>
      <c r="L92" s="69"/>
      <c r="M92" s="69"/>
      <c r="N92" s="69"/>
    </row>
    <row r="93" spans="1:14" hidden="1" x14ac:dyDescent="0.3">
      <c r="A93" s="169">
        <v>91</v>
      </c>
      <c r="B93" s="119">
        <v>358498</v>
      </c>
      <c r="C93" s="125" t="s">
        <v>89</v>
      </c>
      <c r="D93" s="122"/>
      <c r="E93" s="122"/>
      <c r="F93" s="122"/>
      <c r="G93" s="116"/>
      <c r="H93" s="116"/>
      <c r="I93" s="117"/>
      <c r="J93" s="318"/>
      <c r="K93" s="118"/>
      <c r="L93" s="118"/>
      <c r="M93" s="118"/>
      <c r="N93" s="118"/>
    </row>
    <row r="94" spans="1:14" hidden="1" x14ac:dyDescent="0.3">
      <c r="A94" s="169">
        <v>92</v>
      </c>
      <c r="B94" s="15">
        <v>358517</v>
      </c>
      <c r="C94" s="16" t="s">
        <v>376</v>
      </c>
      <c r="D94" s="19"/>
      <c r="E94" s="19"/>
      <c r="F94" s="19">
        <v>1</v>
      </c>
      <c r="G94" s="5"/>
      <c r="H94" s="5"/>
      <c r="I94" s="62"/>
      <c r="J94" s="239"/>
      <c r="K94" s="69"/>
      <c r="L94" s="69"/>
      <c r="M94" s="69"/>
      <c r="N94" s="69"/>
    </row>
    <row r="95" spans="1:14" hidden="1" x14ac:dyDescent="0.3">
      <c r="A95" s="169">
        <v>93</v>
      </c>
      <c r="B95" s="15">
        <v>358560</v>
      </c>
      <c r="C95" s="16" t="s">
        <v>377</v>
      </c>
      <c r="D95" s="19"/>
      <c r="E95" s="19"/>
      <c r="F95" s="19">
        <v>1</v>
      </c>
      <c r="G95" s="5"/>
      <c r="H95" s="5"/>
      <c r="I95" s="62"/>
      <c r="J95" s="239"/>
      <c r="K95" s="69"/>
      <c r="L95" s="69"/>
      <c r="M95" s="69"/>
      <c r="N95" s="69"/>
    </row>
    <row r="96" spans="1:14" hidden="1" x14ac:dyDescent="0.3">
      <c r="A96" s="169">
        <v>94</v>
      </c>
      <c r="B96" s="8">
        <v>358700</v>
      </c>
      <c r="C96" s="23" t="s">
        <v>74</v>
      </c>
      <c r="D96" s="10">
        <v>1</v>
      </c>
      <c r="E96" s="10"/>
      <c r="F96" s="10">
        <v>1</v>
      </c>
      <c r="G96" s="5"/>
      <c r="H96" s="5"/>
      <c r="I96" s="62"/>
      <c r="J96" s="239" t="s">
        <v>411</v>
      </c>
      <c r="K96" s="69">
        <v>2</v>
      </c>
      <c r="L96" s="69"/>
      <c r="M96" s="69"/>
      <c r="N96" s="69"/>
    </row>
    <row r="97" spans="1:14" hidden="1" x14ac:dyDescent="0.3">
      <c r="A97" s="169">
        <v>95</v>
      </c>
      <c r="B97" s="8">
        <v>358700</v>
      </c>
      <c r="C97" s="23" t="s">
        <v>66</v>
      </c>
      <c r="D97" s="10">
        <v>1</v>
      </c>
      <c r="E97" s="10"/>
      <c r="F97" s="10">
        <v>1</v>
      </c>
      <c r="G97" s="5"/>
      <c r="H97" s="5"/>
      <c r="I97" s="62"/>
      <c r="J97" s="239" t="s">
        <v>411</v>
      </c>
      <c r="K97" s="69">
        <v>2</v>
      </c>
      <c r="L97" s="69"/>
      <c r="M97" s="69"/>
      <c r="N97" s="69"/>
    </row>
    <row r="98" spans="1:14" ht="72" x14ac:dyDescent="0.3">
      <c r="A98" s="169">
        <v>96</v>
      </c>
      <c r="B98" s="4">
        <v>358895</v>
      </c>
      <c r="C98" s="3" t="s">
        <v>34</v>
      </c>
      <c r="D98" s="5"/>
      <c r="E98" s="5"/>
      <c r="F98" s="5">
        <v>1</v>
      </c>
      <c r="G98" s="5">
        <v>5.4</v>
      </c>
      <c r="H98" s="5">
        <v>4.4000000000000004</v>
      </c>
      <c r="I98" s="62">
        <f>G98*H98</f>
        <v>23.760000000000005</v>
      </c>
      <c r="J98" s="239" t="s">
        <v>493</v>
      </c>
      <c r="K98" s="69">
        <v>1</v>
      </c>
      <c r="L98" s="69"/>
      <c r="M98" s="69"/>
      <c r="N98" s="69"/>
    </row>
    <row r="99" spans="1:14" hidden="1" x14ac:dyDescent="0.3">
      <c r="A99" s="169">
        <v>97</v>
      </c>
      <c r="B99" s="4">
        <v>359095</v>
      </c>
      <c r="C99" s="3" t="s">
        <v>12</v>
      </c>
      <c r="D99" s="5"/>
      <c r="E99" s="5"/>
      <c r="F99" s="5">
        <v>1</v>
      </c>
      <c r="G99" s="5"/>
      <c r="H99" s="5"/>
      <c r="I99" s="62"/>
      <c r="J99" s="239" t="s">
        <v>408</v>
      </c>
      <c r="K99" s="69">
        <v>1</v>
      </c>
      <c r="L99" s="69"/>
      <c r="M99" s="69"/>
      <c r="N99" s="69"/>
    </row>
    <row r="100" spans="1:14" hidden="1" x14ac:dyDescent="0.3">
      <c r="A100" s="169">
        <v>98</v>
      </c>
      <c r="B100" s="4">
        <v>359195</v>
      </c>
      <c r="C100" s="3" t="s">
        <v>13</v>
      </c>
      <c r="D100" s="5"/>
      <c r="E100" s="5"/>
      <c r="F100" s="5">
        <v>1</v>
      </c>
      <c r="G100" s="5"/>
      <c r="H100" s="5"/>
      <c r="I100" s="62"/>
      <c r="J100" s="239" t="s">
        <v>408</v>
      </c>
      <c r="K100" s="69">
        <v>1</v>
      </c>
      <c r="L100" s="69"/>
      <c r="M100" s="69"/>
      <c r="N100" s="69"/>
    </row>
    <row r="101" spans="1:14" hidden="1" x14ac:dyDescent="0.3">
      <c r="A101" s="169">
        <v>99</v>
      </c>
      <c r="B101" s="4">
        <v>359295</v>
      </c>
      <c r="C101" s="3" t="s">
        <v>14</v>
      </c>
      <c r="D101" s="5"/>
      <c r="E101" s="5"/>
      <c r="F101" s="5">
        <v>1</v>
      </c>
      <c r="G101" s="5"/>
      <c r="H101" s="5"/>
      <c r="I101" s="62"/>
      <c r="J101" s="239" t="s">
        <v>408</v>
      </c>
      <c r="K101" s="69">
        <v>1</v>
      </c>
      <c r="L101" s="69"/>
      <c r="M101" s="69"/>
      <c r="N101" s="69"/>
    </row>
    <row r="102" spans="1:14" hidden="1" x14ac:dyDescent="0.3">
      <c r="A102" s="169">
        <v>100</v>
      </c>
      <c r="B102" s="4">
        <v>359494</v>
      </c>
      <c r="C102" s="3" t="s">
        <v>25</v>
      </c>
      <c r="D102" s="5"/>
      <c r="E102" s="5">
        <v>2</v>
      </c>
      <c r="F102" s="5"/>
      <c r="G102" s="5"/>
      <c r="H102" s="5"/>
      <c r="I102" s="62">
        <f>(5.8*1.6)+(3.9*0.9)</f>
        <v>12.79</v>
      </c>
      <c r="J102" s="239"/>
      <c r="K102" s="69"/>
      <c r="L102" s="69"/>
      <c r="M102" s="69"/>
      <c r="N102" s="69"/>
    </row>
    <row r="103" spans="1:14" hidden="1" x14ac:dyDescent="0.3">
      <c r="A103" s="169">
        <v>101</v>
      </c>
      <c r="B103" s="28">
        <v>359620</v>
      </c>
      <c r="C103" s="26" t="s">
        <v>146</v>
      </c>
      <c r="D103" s="29"/>
      <c r="E103" s="29"/>
      <c r="F103" s="29">
        <v>1</v>
      </c>
      <c r="G103" s="136">
        <v>2</v>
      </c>
      <c r="H103" s="136">
        <v>2</v>
      </c>
      <c r="I103" s="137">
        <f>G103*H103</f>
        <v>4</v>
      </c>
      <c r="J103" s="319"/>
      <c r="K103" s="138"/>
      <c r="L103" s="138"/>
      <c r="M103" s="138"/>
      <c r="N103" s="138"/>
    </row>
    <row r="104" spans="1:14" hidden="1" x14ac:dyDescent="0.3">
      <c r="A104" s="169">
        <v>102</v>
      </c>
      <c r="B104" s="114">
        <v>359800</v>
      </c>
      <c r="C104" s="115" t="s">
        <v>15</v>
      </c>
      <c r="D104" s="116"/>
      <c r="E104" s="116"/>
      <c r="F104" s="116"/>
      <c r="G104" s="116"/>
      <c r="H104" s="116"/>
      <c r="I104" s="117"/>
      <c r="J104" s="318"/>
      <c r="K104" s="118"/>
      <c r="L104" s="118"/>
      <c r="M104" s="118"/>
      <c r="N104" s="118"/>
    </row>
    <row r="105" spans="1:14" hidden="1" x14ac:dyDescent="0.3">
      <c r="A105" s="169">
        <v>103</v>
      </c>
      <c r="B105" s="114">
        <v>359800</v>
      </c>
      <c r="C105" s="115" t="s">
        <v>81</v>
      </c>
      <c r="D105" s="116"/>
      <c r="E105" s="116"/>
      <c r="F105" s="116"/>
      <c r="G105" s="116"/>
      <c r="H105" s="116"/>
      <c r="I105" s="117"/>
      <c r="J105" s="318"/>
      <c r="K105" s="118"/>
      <c r="L105" s="118"/>
      <c r="M105" s="118"/>
      <c r="N105" s="118"/>
    </row>
    <row r="106" spans="1:14" hidden="1" x14ac:dyDescent="0.3">
      <c r="A106" s="169">
        <v>104</v>
      </c>
      <c r="B106" s="28">
        <v>361131</v>
      </c>
      <c r="C106" s="26" t="s">
        <v>147</v>
      </c>
      <c r="D106" s="29"/>
      <c r="E106" s="29"/>
      <c r="F106" s="29">
        <v>1</v>
      </c>
      <c r="G106" s="136">
        <v>2</v>
      </c>
      <c r="H106" s="136">
        <v>2</v>
      </c>
      <c r="I106" s="137">
        <f>G106*H106</f>
        <v>4</v>
      </c>
      <c r="J106" s="319"/>
      <c r="K106" s="138"/>
      <c r="L106" s="138"/>
      <c r="M106" s="138"/>
      <c r="N106" s="138"/>
    </row>
    <row r="107" spans="1:14" hidden="1" x14ac:dyDescent="0.3">
      <c r="A107" s="169">
        <v>105</v>
      </c>
      <c r="B107" s="8">
        <v>361610</v>
      </c>
      <c r="C107" s="23" t="s">
        <v>74</v>
      </c>
      <c r="D107" s="10">
        <v>1</v>
      </c>
      <c r="E107" s="10"/>
      <c r="F107" s="10">
        <v>1</v>
      </c>
      <c r="G107" s="5"/>
      <c r="H107" s="5"/>
      <c r="I107" s="62"/>
      <c r="J107" s="317"/>
      <c r="K107" s="235"/>
      <c r="L107" s="235"/>
      <c r="M107" s="235"/>
      <c r="N107" s="235"/>
    </row>
    <row r="108" spans="1:14" hidden="1" x14ac:dyDescent="0.3">
      <c r="A108" s="169">
        <v>106</v>
      </c>
      <c r="B108" s="8">
        <v>361610</v>
      </c>
      <c r="C108" s="23" t="s">
        <v>67</v>
      </c>
      <c r="D108" s="10">
        <v>1</v>
      </c>
      <c r="E108" s="10"/>
      <c r="F108" s="10">
        <v>1</v>
      </c>
      <c r="G108" s="5"/>
      <c r="H108" s="5"/>
      <c r="I108" s="62"/>
      <c r="J108" s="317"/>
      <c r="K108" s="235"/>
      <c r="L108" s="235"/>
      <c r="M108" s="235"/>
      <c r="N108" s="235"/>
    </row>
    <row r="109" spans="1:14" hidden="1" x14ac:dyDescent="0.3">
      <c r="A109" s="169">
        <v>107</v>
      </c>
      <c r="B109" s="27">
        <v>361660</v>
      </c>
      <c r="C109" s="26" t="s">
        <v>309</v>
      </c>
      <c r="D109" s="48"/>
      <c r="E109" s="48"/>
      <c r="F109" s="29">
        <v>1</v>
      </c>
      <c r="G109" s="136">
        <v>2</v>
      </c>
      <c r="H109" s="136">
        <v>2</v>
      </c>
      <c r="I109" s="136">
        <f>G109*H109</f>
        <v>4</v>
      </c>
      <c r="J109" s="319"/>
      <c r="K109" s="138"/>
      <c r="L109" s="138"/>
      <c r="M109" s="138"/>
      <c r="N109" s="138"/>
    </row>
    <row r="110" spans="1:14" hidden="1" x14ac:dyDescent="0.3">
      <c r="A110" s="169">
        <v>108</v>
      </c>
      <c r="B110" s="132">
        <v>361698</v>
      </c>
      <c r="C110" s="133" t="s">
        <v>35</v>
      </c>
      <c r="D110" s="134"/>
      <c r="E110" s="134"/>
      <c r="F110" s="134"/>
      <c r="G110" s="78"/>
      <c r="H110" s="78"/>
      <c r="I110" s="129"/>
      <c r="J110" s="315"/>
      <c r="K110" s="130"/>
      <c r="L110" s="130"/>
      <c r="M110" s="130"/>
      <c r="N110" s="130"/>
    </row>
    <row r="111" spans="1:14" hidden="1" x14ac:dyDescent="0.3">
      <c r="A111" s="169">
        <v>109</v>
      </c>
      <c r="B111" s="114">
        <v>362002</v>
      </c>
      <c r="C111" s="115" t="s">
        <v>15</v>
      </c>
      <c r="D111" s="116"/>
      <c r="E111" s="116"/>
      <c r="F111" s="116"/>
      <c r="G111" s="116"/>
      <c r="H111" s="116"/>
      <c r="I111" s="117"/>
      <c r="J111" s="318"/>
      <c r="K111" s="118"/>
      <c r="L111" s="118"/>
      <c r="M111" s="118"/>
      <c r="N111" s="118"/>
    </row>
    <row r="112" spans="1:14" hidden="1" x14ac:dyDescent="0.3">
      <c r="A112" s="169">
        <v>110</v>
      </c>
      <c r="B112" s="114"/>
      <c r="C112" s="115" t="s">
        <v>81</v>
      </c>
      <c r="D112" s="116"/>
      <c r="E112" s="116"/>
      <c r="F112" s="116"/>
      <c r="G112" s="116"/>
      <c r="H112" s="116"/>
      <c r="I112" s="117"/>
      <c r="J112" s="318"/>
      <c r="K112" s="118"/>
      <c r="L112" s="118"/>
      <c r="M112" s="118"/>
      <c r="N112" s="118"/>
    </row>
    <row r="113" spans="1:14" hidden="1" x14ac:dyDescent="0.3">
      <c r="A113" s="169">
        <v>111</v>
      </c>
      <c r="B113" s="34">
        <v>362194</v>
      </c>
      <c r="C113" s="35" t="s">
        <v>38</v>
      </c>
      <c r="D113" s="36"/>
      <c r="E113" s="36"/>
      <c r="F113" s="36"/>
      <c r="G113" s="78"/>
      <c r="H113" s="78"/>
      <c r="I113" s="129"/>
      <c r="J113" s="315"/>
      <c r="K113" s="130"/>
      <c r="L113" s="130"/>
      <c r="M113" s="130"/>
      <c r="N113" s="130"/>
    </row>
    <row r="114" spans="1:14" hidden="1" x14ac:dyDescent="0.3">
      <c r="A114" s="169">
        <v>112</v>
      </c>
      <c r="B114" s="8">
        <v>365200</v>
      </c>
      <c r="C114" s="9" t="s">
        <v>74</v>
      </c>
      <c r="D114" s="10">
        <v>1</v>
      </c>
      <c r="E114" s="10"/>
      <c r="F114" s="10">
        <v>1</v>
      </c>
      <c r="G114" s="5"/>
      <c r="H114" s="5"/>
      <c r="I114" s="62"/>
      <c r="J114" s="241" t="s">
        <v>413</v>
      </c>
      <c r="K114" s="69">
        <v>1</v>
      </c>
      <c r="L114" s="69"/>
      <c r="M114" s="69"/>
      <c r="N114" s="69"/>
    </row>
    <row r="115" spans="1:14" hidden="1" x14ac:dyDescent="0.3">
      <c r="A115" s="169">
        <v>113</v>
      </c>
      <c r="B115" s="8">
        <v>365200</v>
      </c>
      <c r="C115" s="9" t="s">
        <v>79</v>
      </c>
      <c r="D115" s="10">
        <v>1</v>
      </c>
      <c r="E115" s="10"/>
      <c r="F115" s="10">
        <v>1</v>
      </c>
      <c r="G115" s="5"/>
      <c r="H115" s="5"/>
      <c r="I115" s="62"/>
      <c r="J115" s="239"/>
      <c r="K115" s="69"/>
      <c r="L115" s="69"/>
      <c r="M115" s="69"/>
      <c r="N115" s="69"/>
    </row>
    <row r="116" spans="1:14" ht="29.4" hidden="1" thickBot="1" x14ac:dyDescent="0.35">
      <c r="A116" s="170">
        <v>114</v>
      </c>
      <c r="B116" s="171">
        <v>365597</v>
      </c>
      <c r="C116" s="172" t="s">
        <v>36</v>
      </c>
      <c r="D116" s="81"/>
      <c r="E116" s="81"/>
      <c r="F116" s="81">
        <v>1</v>
      </c>
      <c r="G116" s="81"/>
      <c r="H116" s="81"/>
      <c r="I116" s="173"/>
      <c r="J116" s="320"/>
      <c r="K116" s="68"/>
      <c r="L116" s="68"/>
      <c r="M116" s="68"/>
      <c r="N116" s="68"/>
    </row>
    <row r="117" spans="1:14" hidden="1" x14ac:dyDescent="0.3">
      <c r="A117" s="76">
        <v>115</v>
      </c>
      <c r="B117" s="163">
        <v>365614</v>
      </c>
      <c r="C117" s="76" t="s">
        <v>16</v>
      </c>
      <c r="D117" s="77">
        <v>1</v>
      </c>
      <c r="E117" s="77"/>
      <c r="F117" s="77">
        <v>1</v>
      </c>
      <c r="G117" s="77"/>
      <c r="H117" s="77"/>
      <c r="I117" s="164"/>
      <c r="J117" s="341" t="s">
        <v>419</v>
      </c>
      <c r="K117" s="158"/>
      <c r="L117" s="158">
        <v>1</v>
      </c>
      <c r="M117" s="158"/>
      <c r="N117" s="158"/>
    </row>
    <row r="118" spans="1:14" hidden="1" x14ac:dyDescent="0.3">
      <c r="A118" s="3">
        <v>116</v>
      </c>
      <c r="B118" s="132">
        <v>365895</v>
      </c>
      <c r="C118" s="133" t="s">
        <v>37</v>
      </c>
      <c r="D118" s="134"/>
      <c r="E118" s="134"/>
      <c r="F118" s="134"/>
      <c r="G118" s="78"/>
      <c r="H118" s="78"/>
      <c r="I118" s="129"/>
      <c r="J118" s="315"/>
      <c r="K118" s="130"/>
      <c r="L118" s="130"/>
      <c r="M118" s="130"/>
      <c r="N118" s="130"/>
    </row>
    <row r="119" spans="1:14" hidden="1" x14ac:dyDescent="0.3">
      <c r="A119" s="3">
        <v>117</v>
      </c>
      <c r="B119" s="8">
        <v>366300</v>
      </c>
      <c r="C119" s="9" t="s">
        <v>74</v>
      </c>
      <c r="D119" s="10">
        <v>1</v>
      </c>
      <c r="E119" s="10"/>
      <c r="F119" s="10">
        <v>1</v>
      </c>
      <c r="G119" s="5"/>
      <c r="H119" s="5"/>
      <c r="I119" s="62"/>
      <c r="J119" s="239"/>
      <c r="K119" s="69"/>
      <c r="L119" s="69"/>
      <c r="M119" s="69"/>
      <c r="N119" s="69"/>
    </row>
    <row r="120" spans="1:14" hidden="1" x14ac:dyDescent="0.3">
      <c r="A120" s="3">
        <v>118</v>
      </c>
      <c r="B120" s="8">
        <v>366300</v>
      </c>
      <c r="C120" s="9" t="s">
        <v>80</v>
      </c>
      <c r="D120" s="10">
        <v>1</v>
      </c>
      <c r="E120" s="10"/>
      <c r="F120" s="10">
        <v>1</v>
      </c>
      <c r="G120" s="5"/>
      <c r="H120" s="5"/>
      <c r="I120" s="62"/>
      <c r="J120" s="239"/>
      <c r="K120" s="69"/>
      <c r="L120" s="69"/>
      <c r="M120" s="69"/>
      <c r="N120" s="69"/>
    </row>
    <row r="121" spans="1:14" hidden="1" x14ac:dyDescent="0.3">
      <c r="A121" s="3">
        <v>119</v>
      </c>
      <c r="B121" s="34">
        <v>366395</v>
      </c>
      <c r="C121" s="35" t="s">
        <v>39</v>
      </c>
      <c r="D121" s="36"/>
      <c r="E121" s="36"/>
      <c r="F121" s="36"/>
      <c r="G121" s="78"/>
      <c r="H121" s="78"/>
      <c r="I121" s="129"/>
      <c r="J121" s="315"/>
      <c r="K121" s="130"/>
      <c r="L121" s="130"/>
      <c r="M121" s="130"/>
      <c r="N121" s="130"/>
    </row>
    <row r="122" spans="1:14" hidden="1" x14ac:dyDescent="0.3">
      <c r="A122" s="3">
        <v>120</v>
      </c>
      <c r="B122" s="4">
        <v>366535</v>
      </c>
      <c r="C122" s="3" t="s">
        <v>2</v>
      </c>
      <c r="D122" s="5"/>
      <c r="E122" s="5"/>
      <c r="F122" s="5">
        <v>1</v>
      </c>
      <c r="G122" s="5">
        <v>4.2</v>
      </c>
      <c r="H122" s="5">
        <v>2.7</v>
      </c>
      <c r="I122" s="62">
        <f>G122*H122</f>
        <v>11.340000000000002</v>
      </c>
      <c r="J122" s="314"/>
      <c r="K122" s="155"/>
      <c r="L122" s="155"/>
      <c r="M122" s="155"/>
      <c r="N122" s="155"/>
    </row>
    <row r="123" spans="1:14" x14ac:dyDescent="0.3">
      <c r="A123" s="3">
        <v>121</v>
      </c>
      <c r="B123" s="4">
        <v>366699</v>
      </c>
      <c r="C123" s="3" t="s">
        <v>351</v>
      </c>
      <c r="D123" s="5"/>
      <c r="E123" s="5"/>
      <c r="F123" s="5">
        <v>1</v>
      </c>
      <c r="G123" s="5">
        <v>3.2</v>
      </c>
      <c r="H123" s="5">
        <v>1.5</v>
      </c>
      <c r="I123" s="62">
        <f>G123*H123</f>
        <v>4.8000000000000007</v>
      </c>
      <c r="J123" s="239" t="s">
        <v>408</v>
      </c>
      <c r="K123" s="69">
        <v>1</v>
      </c>
      <c r="L123" s="69"/>
      <c r="M123" s="69"/>
      <c r="N123" s="69"/>
    </row>
    <row r="124" spans="1:14" ht="72" x14ac:dyDescent="0.3">
      <c r="A124" s="3">
        <v>122</v>
      </c>
      <c r="B124" s="4">
        <v>367200</v>
      </c>
      <c r="C124" s="3" t="s">
        <v>33</v>
      </c>
      <c r="D124" s="5"/>
      <c r="E124" s="5"/>
      <c r="F124" s="5">
        <v>1</v>
      </c>
      <c r="G124" s="5">
        <v>5.5</v>
      </c>
      <c r="H124" s="5">
        <v>4.4000000000000004</v>
      </c>
      <c r="I124" s="62">
        <f>G124*H124</f>
        <v>24.200000000000003</v>
      </c>
      <c r="J124" s="239" t="s">
        <v>493</v>
      </c>
      <c r="K124" s="69">
        <v>1</v>
      </c>
      <c r="L124" s="69"/>
      <c r="M124" s="69"/>
      <c r="N124" s="69"/>
    </row>
    <row r="125" spans="1:14" ht="28.8" x14ac:dyDescent="0.3">
      <c r="A125" s="3">
        <v>123</v>
      </c>
      <c r="B125" s="4">
        <v>368200</v>
      </c>
      <c r="C125" s="3" t="s">
        <v>34</v>
      </c>
      <c r="D125" s="5"/>
      <c r="E125" s="5"/>
      <c r="F125" s="5">
        <v>1</v>
      </c>
      <c r="G125" s="5">
        <v>5.5</v>
      </c>
      <c r="H125" s="5">
        <v>4.4000000000000004</v>
      </c>
      <c r="I125" s="62">
        <f>G125*H125</f>
        <v>24.200000000000003</v>
      </c>
      <c r="J125" s="239" t="s">
        <v>486</v>
      </c>
      <c r="K125" s="69">
        <v>1</v>
      </c>
      <c r="L125" s="69"/>
      <c r="M125" s="69"/>
      <c r="N125" s="69"/>
    </row>
    <row r="126" spans="1:14" hidden="1" x14ac:dyDescent="0.3">
      <c r="A126" s="3">
        <v>124</v>
      </c>
      <c r="B126" s="132">
        <v>368300</v>
      </c>
      <c r="C126" s="133" t="s">
        <v>41</v>
      </c>
      <c r="D126" s="134"/>
      <c r="E126" s="134"/>
      <c r="F126" s="134"/>
      <c r="G126" s="78"/>
      <c r="H126" s="78"/>
      <c r="I126" s="129"/>
      <c r="J126" s="315"/>
      <c r="K126" s="130"/>
      <c r="L126" s="130"/>
      <c r="M126" s="130"/>
      <c r="N126" s="130"/>
    </row>
    <row r="127" spans="1:14" hidden="1" x14ac:dyDescent="0.3">
      <c r="A127" s="3">
        <v>125</v>
      </c>
      <c r="B127" s="4">
        <v>368400</v>
      </c>
      <c r="C127" s="3" t="s">
        <v>12</v>
      </c>
      <c r="D127" s="5"/>
      <c r="E127" s="5"/>
      <c r="F127" s="5">
        <v>1</v>
      </c>
      <c r="G127" s="5"/>
      <c r="H127" s="5"/>
      <c r="I127" s="62"/>
      <c r="J127" s="314"/>
      <c r="K127" s="155"/>
      <c r="L127" s="155"/>
      <c r="M127" s="155"/>
      <c r="N127" s="155"/>
    </row>
    <row r="128" spans="1:14" hidden="1" x14ac:dyDescent="0.3">
      <c r="A128" s="3">
        <v>126</v>
      </c>
      <c r="B128" s="4">
        <v>368500</v>
      </c>
      <c r="C128" s="3" t="s">
        <v>13</v>
      </c>
      <c r="D128" s="5"/>
      <c r="E128" s="5"/>
      <c r="F128" s="5">
        <v>1</v>
      </c>
      <c r="G128" s="5"/>
      <c r="H128" s="5"/>
      <c r="I128" s="62"/>
      <c r="J128" s="314"/>
      <c r="K128" s="155"/>
      <c r="L128" s="155"/>
      <c r="M128" s="155"/>
      <c r="N128" s="155"/>
    </row>
    <row r="129" spans="1:14" hidden="1" x14ac:dyDescent="0.3">
      <c r="A129" s="3">
        <v>127</v>
      </c>
      <c r="B129" s="4">
        <v>368600</v>
      </c>
      <c r="C129" s="3" t="s">
        <v>14</v>
      </c>
      <c r="D129" s="5"/>
      <c r="E129" s="5"/>
      <c r="F129" s="5">
        <v>1</v>
      </c>
      <c r="G129" s="5"/>
      <c r="H129" s="5"/>
      <c r="I129" s="62"/>
      <c r="J129" s="314"/>
      <c r="K129" s="155"/>
      <c r="L129" s="155"/>
      <c r="M129" s="155"/>
      <c r="N129" s="155"/>
    </row>
    <row r="130" spans="1:14" hidden="1" x14ac:dyDescent="0.3">
      <c r="A130" s="3">
        <v>128</v>
      </c>
      <c r="B130" s="4">
        <v>368783</v>
      </c>
      <c r="C130" s="3" t="s">
        <v>25</v>
      </c>
      <c r="D130" s="5"/>
      <c r="E130" s="5">
        <v>2</v>
      </c>
      <c r="F130" s="5"/>
      <c r="G130" s="5"/>
      <c r="H130" s="5"/>
      <c r="I130" s="62">
        <f>(5.8*1.6)+(4.5*1.6)</f>
        <v>16.48</v>
      </c>
      <c r="J130" s="239"/>
      <c r="K130" s="69"/>
      <c r="L130" s="69"/>
      <c r="M130" s="69"/>
      <c r="N130" s="69"/>
    </row>
    <row r="131" spans="1:14" hidden="1" x14ac:dyDescent="0.3">
      <c r="A131" s="3">
        <v>129</v>
      </c>
      <c r="B131" s="34">
        <v>368782</v>
      </c>
      <c r="C131" s="35" t="s">
        <v>42</v>
      </c>
      <c r="D131" s="36"/>
      <c r="E131" s="36"/>
      <c r="F131" s="36"/>
      <c r="G131" s="78"/>
      <c r="H131" s="78"/>
      <c r="I131" s="129"/>
      <c r="J131" s="315"/>
      <c r="K131" s="130"/>
      <c r="L131" s="130"/>
      <c r="M131" s="130"/>
      <c r="N131" s="130"/>
    </row>
    <row r="132" spans="1:14" hidden="1" x14ac:dyDescent="0.3">
      <c r="A132" s="3">
        <v>130</v>
      </c>
      <c r="B132" s="119">
        <v>369225</v>
      </c>
      <c r="C132" s="124" t="s">
        <v>15</v>
      </c>
      <c r="D132" s="122"/>
      <c r="E132" s="122"/>
      <c r="F132" s="122"/>
      <c r="G132" s="122"/>
      <c r="H132" s="122"/>
      <c r="I132" s="126"/>
      <c r="J132" s="318"/>
      <c r="K132" s="118"/>
      <c r="L132" s="118"/>
      <c r="M132" s="118"/>
      <c r="N132" s="118"/>
    </row>
    <row r="133" spans="1:14" hidden="1" x14ac:dyDescent="0.3">
      <c r="A133" s="3">
        <v>131</v>
      </c>
      <c r="B133" s="119">
        <v>369225</v>
      </c>
      <c r="C133" s="124" t="s">
        <v>81</v>
      </c>
      <c r="D133" s="122"/>
      <c r="E133" s="122"/>
      <c r="F133" s="122"/>
      <c r="G133" s="122"/>
      <c r="H133" s="122"/>
      <c r="I133" s="126"/>
      <c r="J133" s="318"/>
      <c r="K133" s="118"/>
      <c r="L133" s="118"/>
      <c r="M133" s="118"/>
      <c r="N133" s="118"/>
    </row>
    <row r="134" spans="1:14" hidden="1" x14ac:dyDescent="0.3">
      <c r="A134" s="3">
        <v>132</v>
      </c>
      <c r="B134" s="4">
        <v>369575</v>
      </c>
      <c r="C134" s="3" t="s">
        <v>16</v>
      </c>
      <c r="D134" s="5">
        <v>1</v>
      </c>
      <c r="E134" s="5"/>
      <c r="F134" s="5">
        <v>1</v>
      </c>
      <c r="G134" s="5"/>
      <c r="H134" s="5"/>
      <c r="I134" s="62"/>
      <c r="J134" s="239"/>
      <c r="K134" s="69"/>
      <c r="L134" s="69"/>
      <c r="M134" s="69"/>
      <c r="N134" s="69"/>
    </row>
    <row r="135" spans="1:14" hidden="1" x14ac:dyDescent="0.3">
      <c r="A135" s="3">
        <v>133</v>
      </c>
      <c r="B135" s="8">
        <v>369900</v>
      </c>
      <c r="C135" s="9" t="s">
        <v>82</v>
      </c>
      <c r="D135" s="10"/>
      <c r="E135" s="10"/>
      <c r="F135" s="10">
        <v>1</v>
      </c>
      <c r="G135" s="5">
        <v>4.5</v>
      </c>
      <c r="H135" s="5">
        <v>0.9</v>
      </c>
      <c r="I135" s="62">
        <f>G135*H135</f>
        <v>4.05</v>
      </c>
      <c r="J135" s="239"/>
      <c r="K135" s="69"/>
      <c r="L135" s="69"/>
      <c r="M135" s="69"/>
      <c r="N135" s="69"/>
    </row>
    <row r="136" spans="1:14" hidden="1" x14ac:dyDescent="0.3">
      <c r="A136" s="3">
        <v>134</v>
      </c>
      <c r="B136" s="8">
        <v>369900</v>
      </c>
      <c r="C136" s="9" t="s">
        <v>352</v>
      </c>
      <c r="D136" s="10"/>
      <c r="E136" s="10"/>
      <c r="F136" s="10">
        <v>1</v>
      </c>
      <c r="G136" s="5">
        <v>6.4</v>
      </c>
      <c r="H136" s="5">
        <v>7.7</v>
      </c>
      <c r="I136" s="62">
        <f>G136*H136</f>
        <v>49.28</v>
      </c>
      <c r="J136" s="239"/>
      <c r="K136" s="69"/>
      <c r="L136" s="69"/>
      <c r="M136" s="69"/>
      <c r="N136" s="69"/>
    </row>
    <row r="137" spans="1:14" hidden="1" x14ac:dyDescent="0.3">
      <c r="A137" s="3">
        <v>135</v>
      </c>
      <c r="B137" s="8">
        <v>369970</v>
      </c>
      <c r="C137" s="9" t="s">
        <v>58</v>
      </c>
      <c r="D137" s="10">
        <v>1</v>
      </c>
      <c r="E137" s="10"/>
      <c r="F137" s="10">
        <v>1</v>
      </c>
      <c r="G137" s="5"/>
      <c r="H137" s="5"/>
      <c r="I137" s="62"/>
      <c r="J137" s="239" t="s">
        <v>411</v>
      </c>
      <c r="K137" s="69">
        <v>2</v>
      </c>
      <c r="L137" s="69"/>
      <c r="M137" s="69"/>
      <c r="N137" s="69"/>
    </row>
    <row r="138" spans="1:14" hidden="1" x14ac:dyDescent="0.3">
      <c r="A138" s="3">
        <v>136</v>
      </c>
      <c r="B138" s="8">
        <v>369970</v>
      </c>
      <c r="C138" s="9" t="s">
        <v>313</v>
      </c>
      <c r="D138" s="10">
        <v>1</v>
      </c>
      <c r="E138" s="10"/>
      <c r="F138" s="10">
        <v>1</v>
      </c>
      <c r="G138" s="7"/>
      <c r="H138" s="7"/>
      <c r="I138" s="66"/>
      <c r="J138" s="239" t="s">
        <v>411</v>
      </c>
      <c r="K138" s="69">
        <v>2</v>
      </c>
      <c r="L138" s="69"/>
      <c r="M138" s="69"/>
      <c r="N138" s="69"/>
    </row>
    <row r="139" spans="1:14" hidden="1" x14ac:dyDescent="0.3">
      <c r="A139" s="3">
        <v>137</v>
      </c>
      <c r="B139" s="8">
        <v>370100</v>
      </c>
      <c r="C139" s="9" t="s">
        <v>74</v>
      </c>
      <c r="D139" s="10">
        <v>1</v>
      </c>
      <c r="E139" s="10"/>
      <c r="F139" s="10">
        <v>1</v>
      </c>
      <c r="G139" s="5"/>
      <c r="H139" s="5"/>
      <c r="I139" s="62"/>
      <c r="J139" s="239"/>
      <c r="K139" s="69"/>
      <c r="L139" s="69"/>
      <c r="M139" s="69"/>
      <c r="N139" s="69"/>
    </row>
    <row r="140" spans="1:14" hidden="1" x14ac:dyDescent="0.3">
      <c r="A140" s="3">
        <v>138</v>
      </c>
      <c r="B140" s="8">
        <v>370100</v>
      </c>
      <c r="C140" s="9" t="s">
        <v>84</v>
      </c>
      <c r="D140" s="10">
        <v>1</v>
      </c>
      <c r="E140" s="10"/>
      <c r="F140" s="10">
        <v>1</v>
      </c>
      <c r="G140" s="5"/>
      <c r="H140" s="5"/>
      <c r="I140" s="62"/>
      <c r="J140" s="239"/>
      <c r="K140" s="69"/>
      <c r="L140" s="69"/>
      <c r="M140" s="69"/>
      <c r="N140" s="69"/>
    </row>
    <row r="141" spans="1:14" hidden="1" x14ac:dyDescent="0.3">
      <c r="A141" s="3">
        <v>139</v>
      </c>
      <c r="B141" s="4">
        <v>370206</v>
      </c>
      <c r="C141" s="6" t="s">
        <v>2</v>
      </c>
      <c r="D141" s="5"/>
      <c r="E141" s="5"/>
      <c r="F141" s="5">
        <v>1</v>
      </c>
      <c r="G141" s="5">
        <v>4.2</v>
      </c>
      <c r="H141" s="5">
        <v>2.7</v>
      </c>
      <c r="I141" s="62">
        <f>G141*H141</f>
        <v>11.340000000000002</v>
      </c>
      <c r="J141" s="239"/>
      <c r="K141" s="69"/>
      <c r="L141" s="69"/>
      <c r="M141" s="69"/>
      <c r="N141" s="69"/>
    </row>
    <row r="142" spans="1:14" hidden="1" x14ac:dyDescent="0.3">
      <c r="A142" s="3">
        <v>140</v>
      </c>
      <c r="B142" s="4">
        <v>370341</v>
      </c>
      <c r="C142" s="6" t="s">
        <v>161</v>
      </c>
      <c r="D142" s="10"/>
      <c r="E142" s="19"/>
      <c r="F142" s="10"/>
      <c r="G142" s="5"/>
      <c r="H142" s="5"/>
      <c r="I142" s="62"/>
      <c r="J142" s="239"/>
      <c r="K142" s="69"/>
      <c r="L142" s="69"/>
      <c r="M142" s="69"/>
      <c r="N142" s="69"/>
    </row>
    <row r="143" spans="1:14" hidden="1" x14ac:dyDescent="0.3">
      <c r="A143" s="3">
        <v>141</v>
      </c>
      <c r="B143" s="4">
        <v>370495</v>
      </c>
      <c r="C143" s="3" t="s">
        <v>12</v>
      </c>
      <c r="D143" s="5"/>
      <c r="E143" s="5"/>
      <c r="F143" s="5">
        <v>1</v>
      </c>
      <c r="G143" s="5"/>
      <c r="H143" s="5"/>
      <c r="I143" s="62"/>
      <c r="J143" s="239" t="s">
        <v>408</v>
      </c>
      <c r="K143" s="69">
        <v>1</v>
      </c>
      <c r="L143" s="69"/>
      <c r="M143" s="69"/>
      <c r="N143" s="69"/>
    </row>
    <row r="144" spans="1:14" hidden="1" x14ac:dyDescent="0.3">
      <c r="A144" s="3">
        <v>142</v>
      </c>
      <c r="B144" s="4">
        <v>370595</v>
      </c>
      <c r="C144" s="3" t="s">
        <v>13</v>
      </c>
      <c r="D144" s="5"/>
      <c r="E144" s="5"/>
      <c r="F144" s="5">
        <v>1</v>
      </c>
      <c r="G144" s="5"/>
      <c r="H144" s="5"/>
      <c r="I144" s="62"/>
      <c r="J144" s="239" t="s">
        <v>408</v>
      </c>
      <c r="K144" s="69">
        <v>1</v>
      </c>
      <c r="L144" s="69"/>
      <c r="M144" s="69"/>
      <c r="N144" s="69"/>
    </row>
    <row r="145" spans="1:14" hidden="1" x14ac:dyDescent="0.3">
      <c r="A145" s="3">
        <v>143</v>
      </c>
      <c r="B145" s="4">
        <v>370695</v>
      </c>
      <c r="C145" s="3" t="s">
        <v>14</v>
      </c>
      <c r="D145" s="5"/>
      <c r="E145" s="5"/>
      <c r="F145" s="5">
        <v>1</v>
      </c>
      <c r="G145" s="5"/>
      <c r="H145" s="5"/>
      <c r="I145" s="62"/>
      <c r="J145" s="239" t="s">
        <v>408</v>
      </c>
      <c r="K145" s="69">
        <v>1</v>
      </c>
      <c r="L145" s="69"/>
      <c r="M145" s="69"/>
      <c r="N145" s="69"/>
    </row>
    <row r="146" spans="1:14" hidden="1" x14ac:dyDescent="0.3">
      <c r="A146" s="3">
        <v>144</v>
      </c>
      <c r="B146" s="4">
        <v>370899</v>
      </c>
      <c r="C146" s="3" t="s">
        <v>23</v>
      </c>
      <c r="D146" s="5"/>
      <c r="E146" s="5">
        <v>3</v>
      </c>
      <c r="F146" s="5"/>
      <c r="G146" s="5"/>
      <c r="H146" s="5"/>
      <c r="I146" s="62">
        <f>(9.2*1.6)+(5.9*0.9)+(5.3*0.9)</f>
        <v>24.8</v>
      </c>
      <c r="J146" s="239"/>
      <c r="K146" s="69"/>
      <c r="L146" s="69"/>
      <c r="M146" s="69"/>
      <c r="N146" s="69"/>
    </row>
    <row r="147" spans="1:14" hidden="1" x14ac:dyDescent="0.3">
      <c r="A147" s="3">
        <v>145</v>
      </c>
      <c r="B147" s="8">
        <v>371060</v>
      </c>
      <c r="C147" s="9" t="s">
        <v>58</v>
      </c>
      <c r="D147" s="10">
        <v>1</v>
      </c>
      <c r="E147" s="10"/>
      <c r="F147" s="10">
        <v>1</v>
      </c>
      <c r="G147" s="5"/>
      <c r="H147" s="5"/>
      <c r="I147" s="62"/>
      <c r="J147" s="316"/>
      <c r="K147" s="156"/>
      <c r="L147" s="156"/>
      <c r="M147" s="156"/>
      <c r="N147" s="156"/>
    </row>
    <row r="148" spans="1:14" hidden="1" x14ac:dyDescent="0.3">
      <c r="A148" s="3">
        <v>146</v>
      </c>
      <c r="B148" s="8">
        <v>371060</v>
      </c>
      <c r="C148" s="9" t="s">
        <v>83</v>
      </c>
      <c r="D148" s="10">
        <v>1</v>
      </c>
      <c r="E148" s="10"/>
      <c r="F148" s="10">
        <v>1</v>
      </c>
      <c r="G148" s="5"/>
      <c r="H148" s="5"/>
      <c r="I148" s="62"/>
      <c r="J148" s="316"/>
      <c r="K148" s="156"/>
      <c r="L148" s="156"/>
      <c r="M148" s="156"/>
      <c r="N148" s="156"/>
    </row>
    <row r="149" spans="1:14" hidden="1" x14ac:dyDescent="0.3">
      <c r="A149" s="3">
        <v>147</v>
      </c>
      <c r="B149" s="119">
        <v>371269</v>
      </c>
      <c r="C149" s="124" t="s">
        <v>15</v>
      </c>
      <c r="D149" s="122"/>
      <c r="E149" s="122"/>
      <c r="F149" s="122"/>
      <c r="G149" s="116"/>
      <c r="H149" s="116"/>
      <c r="I149" s="117"/>
      <c r="J149" s="318"/>
      <c r="K149" s="118"/>
      <c r="L149" s="118"/>
      <c r="M149" s="118"/>
      <c r="N149" s="118"/>
    </row>
    <row r="150" spans="1:14" hidden="1" x14ac:dyDescent="0.3">
      <c r="A150" s="3">
        <v>148</v>
      </c>
      <c r="B150" s="119">
        <v>371269</v>
      </c>
      <c r="C150" s="124" t="s">
        <v>81</v>
      </c>
      <c r="D150" s="122"/>
      <c r="E150" s="122"/>
      <c r="F150" s="122"/>
      <c r="G150" s="116"/>
      <c r="H150" s="116"/>
      <c r="I150" s="117"/>
      <c r="J150" s="318"/>
      <c r="K150" s="118"/>
      <c r="L150" s="118"/>
      <c r="M150" s="118"/>
      <c r="N150" s="118"/>
    </row>
    <row r="151" spans="1:14" hidden="1" x14ac:dyDescent="0.3">
      <c r="A151" s="3">
        <v>149</v>
      </c>
      <c r="B151" s="4">
        <v>371280</v>
      </c>
      <c r="C151" s="3" t="s">
        <v>43</v>
      </c>
      <c r="D151" s="5"/>
      <c r="E151" s="5"/>
      <c r="F151" s="5">
        <v>1</v>
      </c>
      <c r="G151" s="5">
        <v>4.5999999999999996</v>
      </c>
      <c r="H151" s="5">
        <v>0.9</v>
      </c>
      <c r="I151" s="62">
        <f>G151*H151</f>
        <v>4.1399999999999997</v>
      </c>
      <c r="J151" s="316"/>
      <c r="K151" s="156"/>
      <c r="L151" s="156"/>
      <c r="M151" s="156"/>
      <c r="N151" s="156"/>
    </row>
    <row r="152" spans="1:14" hidden="1" x14ac:dyDescent="0.3">
      <c r="A152" s="3">
        <v>150</v>
      </c>
      <c r="B152" s="4">
        <v>371350</v>
      </c>
      <c r="C152" s="3" t="s">
        <v>16</v>
      </c>
      <c r="D152" s="5">
        <v>1</v>
      </c>
      <c r="E152" s="5"/>
      <c r="F152" s="5">
        <v>1</v>
      </c>
      <c r="G152" s="5"/>
      <c r="H152" s="5"/>
      <c r="I152" s="62"/>
      <c r="J152" s="239" t="s">
        <v>411</v>
      </c>
      <c r="K152" s="69">
        <v>2</v>
      </c>
      <c r="L152" s="69"/>
      <c r="M152" s="69"/>
      <c r="N152" s="69"/>
    </row>
    <row r="153" spans="1:14" ht="43.2" x14ac:dyDescent="0.3">
      <c r="A153" s="3">
        <v>151</v>
      </c>
      <c r="B153" s="4">
        <v>371617</v>
      </c>
      <c r="C153" s="3" t="s">
        <v>25</v>
      </c>
      <c r="D153" s="5"/>
      <c r="E153" s="5">
        <v>2</v>
      </c>
      <c r="F153" s="5"/>
      <c r="G153" s="5"/>
      <c r="H153" s="5"/>
      <c r="I153" s="62">
        <f>(9.2*1.6)+(5*0.9)</f>
        <v>19.22</v>
      </c>
      <c r="J153" s="239" t="s">
        <v>487</v>
      </c>
      <c r="K153" s="69">
        <v>1</v>
      </c>
      <c r="L153" s="69"/>
      <c r="M153" s="69"/>
      <c r="N153" s="69"/>
    </row>
    <row r="154" spans="1:14" hidden="1" x14ac:dyDescent="0.3">
      <c r="A154" s="3">
        <v>152</v>
      </c>
      <c r="B154" s="119">
        <v>371760</v>
      </c>
      <c r="C154" s="124" t="s">
        <v>15</v>
      </c>
      <c r="D154" s="122"/>
      <c r="E154" s="122"/>
      <c r="F154" s="122"/>
      <c r="G154" s="116"/>
      <c r="H154" s="116"/>
      <c r="I154" s="117"/>
      <c r="J154" s="318"/>
      <c r="K154" s="118"/>
      <c r="L154" s="118"/>
      <c r="M154" s="118"/>
      <c r="N154" s="118"/>
    </row>
    <row r="155" spans="1:14" hidden="1" x14ac:dyDescent="0.3">
      <c r="A155" s="3">
        <v>153</v>
      </c>
      <c r="B155" s="119">
        <v>371760</v>
      </c>
      <c r="C155" s="124" t="s">
        <v>81</v>
      </c>
      <c r="D155" s="122"/>
      <c r="E155" s="122"/>
      <c r="F155" s="122"/>
      <c r="G155" s="116"/>
      <c r="H155" s="116"/>
      <c r="I155" s="117"/>
      <c r="J155" s="318"/>
      <c r="K155" s="118"/>
      <c r="L155" s="118"/>
      <c r="M155" s="118"/>
      <c r="N155" s="118"/>
    </row>
    <row r="156" spans="1:14" hidden="1" x14ac:dyDescent="0.3">
      <c r="A156" s="3">
        <v>154</v>
      </c>
      <c r="B156" s="4">
        <v>371790</v>
      </c>
      <c r="C156" s="3" t="s">
        <v>44</v>
      </c>
      <c r="D156" s="5"/>
      <c r="E156" s="5"/>
      <c r="F156" s="5">
        <v>1</v>
      </c>
      <c r="G156" s="5">
        <v>4.5999999999999996</v>
      </c>
      <c r="H156" s="5">
        <v>0.9</v>
      </c>
      <c r="I156" s="62">
        <f>G156*H156</f>
        <v>4.1399999999999997</v>
      </c>
      <c r="J156" s="239"/>
      <c r="K156" s="69"/>
      <c r="L156" s="69"/>
      <c r="M156" s="69"/>
      <c r="N156" s="69"/>
    </row>
    <row r="157" spans="1:14" hidden="1" x14ac:dyDescent="0.3">
      <c r="A157" s="3">
        <v>155</v>
      </c>
      <c r="B157" s="132">
        <v>371799</v>
      </c>
      <c r="C157" s="133" t="s">
        <v>45</v>
      </c>
      <c r="D157" s="134"/>
      <c r="E157" s="134"/>
      <c r="F157" s="134"/>
      <c r="G157" s="134"/>
      <c r="H157" s="134"/>
      <c r="I157" s="135"/>
      <c r="J157" s="315"/>
      <c r="K157" s="130"/>
      <c r="L157" s="130"/>
      <c r="M157" s="130"/>
      <c r="N157" s="130"/>
    </row>
    <row r="158" spans="1:14" hidden="1" x14ac:dyDescent="0.3">
      <c r="A158" s="3">
        <v>156</v>
      </c>
      <c r="B158" s="4">
        <v>371830</v>
      </c>
      <c r="C158" s="3" t="s">
        <v>16</v>
      </c>
      <c r="D158" s="5">
        <v>1</v>
      </c>
      <c r="E158" s="5"/>
      <c r="F158" s="5">
        <v>1</v>
      </c>
      <c r="G158" s="5"/>
      <c r="H158" s="5"/>
      <c r="I158" s="62"/>
      <c r="J158" s="239" t="s">
        <v>411</v>
      </c>
      <c r="K158" s="69">
        <v>2</v>
      </c>
      <c r="L158" s="69"/>
      <c r="M158" s="69"/>
      <c r="N158" s="69"/>
    </row>
    <row r="159" spans="1:14" hidden="1" x14ac:dyDescent="0.3">
      <c r="A159" s="3">
        <v>157</v>
      </c>
      <c r="B159" s="4">
        <v>372100</v>
      </c>
      <c r="C159" s="3" t="s">
        <v>46</v>
      </c>
      <c r="D159" s="5"/>
      <c r="E159" s="5"/>
      <c r="F159" s="5"/>
      <c r="G159" s="5"/>
      <c r="H159" s="5"/>
      <c r="I159" s="62"/>
      <c r="J159" s="239"/>
      <c r="K159" s="69"/>
      <c r="L159" s="69"/>
      <c r="M159" s="69"/>
      <c r="N159" s="69"/>
    </row>
    <row r="160" spans="1:14" hidden="1" x14ac:dyDescent="0.3">
      <c r="A160" s="3">
        <v>158</v>
      </c>
      <c r="B160" s="34">
        <v>372294</v>
      </c>
      <c r="C160" s="35" t="s">
        <v>47</v>
      </c>
      <c r="D160" s="36"/>
      <c r="E160" s="36"/>
      <c r="F160" s="36"/>
      <c r="G160" s="36"/>
      <c r="H160" s="36"/>
      <c r="I160" s="131"/>
      <c r="J160" s="315"/>
      <c r="K160" s="130"/>
      <c r="L160" s="130"/>
      <c r="M160" s="130"/>
      <c r="N160" s="130"/>
    </row>
    <row r="161" spans="1:14" hidden="1" x14ac:dyDescent="0.3">
      <c r="A161" s="3">
        <v>159</v>
      </c>
      <c r="B161" s="8">
        <v>372450</v>
      </c>
      <c r="C161" s="9" t="s">
        <v>65</v>
      </c>
      <c r="D161" s="10">
        <v>1</v>
      </c>
      <c r="E161" s="10"/>
      <c r="F161" s="10">
        <v>1</v>
      </c>
      <c r="G161" s="5"/>
      <c r="H161" s="5"/>
      <c r="I161" s="62"/>
      <c r="J161" s="239"/>
      <c r="K161" s="69"/>
      <c r="L161" s="69"/>
      <c r="M161" s="69"/>
      <c r="N161" s="69"/>
    </row>
    <row r="162" spans="1:14" hidden="1" x14ac:dyDescent="0.3">
      <c r="A162" s="3">
        <v>160</v>
      </c>
      <c r="B162" s="8">
        <v>372450</v>
      </c>
      <c r="C162" s="9" t="s">
        <v>67</v>
      </c>
      <c r="D162" s="10">
        <v>1</v>
      </c>
      <c r="E162" s="10"/>
      <c r="F162" s="10">
        <v>1</v>
      </c>
      <c r="G162" s="5"/>
      <c r="H162" s="5"/>
      <c r="I162" s="62"/>
      <c r="J162" s="239"/>
      <c r="K162" s="69"/>
      <c r="L162" s="69"/>
      <c r="M162" s="69"/>
      <c r="N162" s="69"/>
    </row>
    <row r="163" spans="1:14" ht="28.8" x14ac:dyDescent="0.3">
      <c r="A163" s="3">
        <v>161</v>
      </c>
      <c r="B163" s="4">
        <v>372672</v>
      </c>
      <c r="C163" s="3" t="s">
        <v>2</v>
      </c>
      <c r="D163" s="5"/>
      <c r="E163" s="5"/>
      <c r="F163" s="5">
        <v>1</v>
      </c>
      <c r="G163" s="5">
        <v>4.2</v>
      </c>
      <c r="H163" s="5">
        <v>2.7</v>
      </c>
      <c r="I163" s="62">
        <f>G163*H163</f>
        <v>11.340000000000002</v>
      </c>
      <c r="J163" s="239" t="s">
        <v>482</v>
      </c>
      <c r="K163" s="69">
        <v>1</v>
      </c>
      <c r="L163" s="69"/>
      <c r="M163" s="69"/>
      <c r="N163" s="69"/>
    </row>
    <row r="164" spans="1:14" hidden="1" x14ac:dyDescent="0.3">
      <c r="A164" s="3">
        <v>162</v>
      </c>
      <c r="B164" s="4">
        <v>373815</v>
      </c>
      <c r="C164" s="16" t="s">
        <v>158</v>
      </c>
      <c r="D164" s="10"/>
      <c r="E164" s="19">
        <v>0</v>
      </c>
      <c r="F164" s="10"/>
      <c r="G164" s="5"/>
      <c r="H164" s="5"/>
      <c r="I164" s="62"/>
      <c r="J164" s="239"/>
      <c r="K164" s="69"/>
      <c r="L164" s="69"/>
      <c r="M164" s="69"/>
      <c r="N164" s="69"/>
    </row>
    <row r="165" spans="1:14" hidden="1" x14ac:dyDescent="0.3">
      <c r="A165" s="3">
        <v>163</v>
      </c>
      <c r="B165" s="132">
        <v>375699</v>
      </c>
      <c r="C165" s="133" t="s">
        <v>48</v>
      </c>
      <c r="D165" s="134"/>
      <c r="E165" s="134"/>
      <c r="F165" s="134"/>
      <c r="G165" s="134"/>
      <c r="H165" s="134"/>
      <c r="I165" s="135"/>
      <c r="J165" s="315"/>
      <c r="K165" s="130"/>
      <c r="L165" s="130"/>
      <c r="M165" s="130"/>
      <c r="N165" s="130"/>
    </row>
    <row r="166" spans="1:14" hidden="1" x14ac:dyDescent="0.3">
      <c r="A166" s="3">
        <v>164</v>
      </c>
      <c r="B166" s="11">
        <v>376150</v>
      </c>
      <c r="C166" s="12" t="s">
        <v>58</v>
      </c>
      <c r="D166" s="13">
        <v>1</v>
      </c>
      <c r="E166" s="13"/>
      <c r="F166" s="13">
        <v>1</v>
      </c>
      <c r="G166" s="5"/>
      <c r="H166" s="5"/>
      <c r="I166" s="62"/>
      <c r="J166" s="239" t="s">
        <v>411</v>
      </c>
      <c r="K166" s="69">
        <v>2</v>
      </c>
      <c r="L166" s="69"/>
      <c r="M166" s="69"/>
      <c r="N166" s="69"/>
    </row>
    <row r="167" spans="1:14" hidden="1" x14ac:dyDescent="0.3">
      <c r="A167" s="3">
        <v>165</v>
      </c>
      <c r="B167" s="11">
        <v>376150</v>
      </c>
      <c r="C167" s="12" t="s">
        <v>85</v>
      </c>
      <c r="D167" s="13">
        <v>1</v>
      </c>
      <c r="E167" s="13"/>
      <c r="F167" s="13">
        <v>1</v>
      </c>
      <c r="G167" s="5"/>
      <c r="H167" s="5"/>
      <c r="I167" s="62"/>
      <c r="J167" s="239" t="s">
        <v>411</v>
      </c>
      <c r="K167" s="69">
        <v>2</v>
      </c>
      <c r="L167" s="69"/>
      <c r="M167" s="69"/>
      <c r="N167" s="69"/>
    </row>
    <row r="168" spans="1:14" hidden="1" x14ac:dyDescent="0.3">
      <c r="A168" s="3">
        <v>166</v>
      </c>
      <c r="B168" s="34">
        <v>376194</v>
      </c>
      <c r="C168" s="35" t="s">
        <v>49</v>
      </c>
      <c r="D168" s="36"/>
      <c r="E168" s="36"/>
      <c r="F168" s="36"/>
      <c r="G168" s="36"/>
      <c r="H168" s="36"/>
      <c r="I168" s="131"/>
      <c r="J168" s="315"/>
      <c r="K168" s="130"/>
      <c r="L168" s="130"/>
      <c r="M168" s="130"/>
      <c r="N168" s="130"/>
    </row>
    <row r="169" spans="1:14" x14ac:dyDescent="0.3">
      <c r="A169" s="3">
        <v>167</v>
      </c>
      <c r="B169" s="4">
        <v>378360</v>
      </c>
      <c r="C169" s="3" t="s">
        <v>353</v>
      </c>
      <c r="D169" s="5"/>
      <c r="E169" s="5"/>
      <c r="F169" s="5">
        <v>1</v>
      </c>
      <c r="G169" s="5">
        <v>3.6</v>
      </c>
      <c r="H169" s="5">
        <v>1.5</v>
      </c>
      <c r="I169" s="62">
        <f>G169*H169</f>
        <v>5.4</v>
      </c>
      <c r="J169" s="239" t="s">
        <v>408</v>
      </c>
      <c r="K169" s="69">
        <v>1</v>
      </c>
      <c r="L169" s="69"/>
      <c r="M169" s="69"/>
      <c r="N169" s="69"/>
    </row>
    <row r="170" spans="1:14" hidden="1" x14ac:dyDescent="0.3">
      <c r="A170" s="3">
        <v>168</v>
      </c>
      <c r="B170" s="11">
        <v>379700</v>
      </c>
      <c r="C170" s="12" t="s">
        <v>74</v>
      </c>
      <c r="D170" s="13">
        <v>1</v>
      </c>
      <c r="E170" s="13"/>
      <c r="F170" s="13">
        <v>1</v>
      </c>
      <c r="G170" s="5"/>
      <c r="H170" s="5"/>
      <c r="I170" s="62"/>
      <c r="J170" s="239"/>
      <c r="K170" s="69"/>
      <c r="L170" s="69"/>
      <c r="M170" s="69"/>
      <c r="N170" s="69"/>
    </row>
    <row r="171" spans="1:14" hidden="1" x14ac:dyDescent="0.3">
      <c r="A171" s="3">
        <v>169</v>
      </c>
      <c r="B171" s="11">
        <v>379700</v>
      </c>
      <c r="C171" s="12" t="s">
        <v>88</v>
      </c>
      <c r="D171" s="13">
        <v>1</v>
      </c>
      <c r="E171" s="13"/>
      <c r="F171" s="13">
        <v>1</v>
      </c>
      <c r="G171" s="5"/>
      <c r="H171" s="5"/>
      <c r="I171" s="62"/>
      <c r="J171" s="239"/>
      <c r="K171" s="69"/>
      <c r="L171" s="69"/>
      <c r="M171" s="69"/>
      <c r="N171" s="69"/>
    </row>
    <row r="172" spans="1:14" hidden="1" x14ac:dyDescent="0.3">
      <c r="A172" s="3">
        <v>170</v>
      </c>
      <c r="B172" s="132">
        <v>379798</v>
      </c>
      <c r="C172" s="133" t="s">
        <v>50</v>
      </c>
      <c r="D172" s="134"/>
      <c r="E172" s="134"/>
      <c r="F172" s="134"/>
      <c r="G172" s="134"/>
      <c r="H172" s="134"/>
      <c r="I172" s="135"/>
      <c r="J172" s="315"/>
      <c r="K172" s="130"/>
      <c r="L172" s="130"/>
      <c r="M172" s="130"/>
      <c r="N172" s="130"/>
    </row>
    <row r="173" spans="1:14" ht="28.8" x14ac:dyDescent="0.3">
      <c r="A173" s="3">
        <v>171</v>
      </c>
      <c r="B173" s="4">
        <v>379862</v>
      </c>
      <c r="C173" s="3" t="s">
        <v>51</v>
      </c>
      <c r="D173" s="5"/>
      <c r="E173" s="5"/>
      <c r="F173" s="5">
        <v>1</v>
      </c>
      <c r="G173" s="5">
        <v>6.2</v>
      </c>
      <c r="H173" s="5">
        <v>4.4000000000000004</v>
      </c>
      <c r="I173" s="62">
        <f>G173*H173</f>
        <v>27.280000000000005</v>
      </c>
      <c r="J173" s="239" t="s">
        <v>490</v>
      </c>
      <c r="K173" s="69">
        <v>1</v>
      </c>
      <c r="L173" s="69"/>
      <c r="M173" s="69"/>
      <c r="N173" s="69"/>
    </row>
    <row r="174" spans="1:14" hidden="1" x14ac:dyDescent="0.3">
      <c r="A174" s="3">
        <v>172</v>
      </c>
      <c r="B174" s="34">
        <v>380294</v>
      </c>
      <c r="C174" s="35" t="s">
        <v>52</v>
      </c>
      <c r="D174" s="36"/>
      <c r="E174" s="36"/>
      <c r="F174" s="36"/>
      <c r="G174" s="36"/>
      <c r="H174" s="36"/>
      <c r="I174" s="131"/>
      <c r="J174" s="315"/>
      <c r="K174" s="130"/>
      <c r="L174" s="130"/>
      <c r="M174" s="130"/>
      <c r="N174" s="130"/>
    </row>
    <row r="175" spans="1:14" ht="43.2" x14ac:dyDescent="0.3">
      <c r="A175" s="3">
        <v>173</v>
      </c>
      <c r="B175" s="4">
        <v>380871</v>
      </c>
      <c r="C175" s="3" t="s">
        <v>53</v>
      </c>
      <c r="D175" s="5"/>
      <c r="E175" s="5"/>
      <c r="F175" s="5">
        <v>1</v>
      </c>
      <c r="G175" s="5">
        <v>6.2</v>
      </c>
      <c r="H175" s="5">
        <v>4.4000000000000004</v>
      </c>
      <c r="I175" s="62">
        <f>G175*H175</f>
        <v>27.280000000000005</v>
      </c>
      <c r="J175" s="239" t="s">
        <v>491</v>
      </c>
      <c r="K175" s="69">
        <v>1</v>
      </c>
      <c r="L175" s="69"/>
      <c r="M175" s="69"/>
      <c r="N175" s="69"/>
    </row>
    <row r="176" spans="1:14" hidden="1" x14ac:dyDescent="0.3">
      <c r="A176" s="3">
        <v>174</v>
      </c>
      <c r="B176" s="4">
        <v>381068</v>
      </c>
      <c r="C176" s="3" t="s">
        <v>12</v>
      </c>
      <c r="D176" s="5"/>
      <c r="E176" s="5"/>
      <c r="F176" s="5">
        <v>1</v>
      </c>
      <c r="G176" s="5"/>
      <c r="H176" s="5"/>
      <c r="I176" s="62"/>
      <c r="J176" s="239" t="s">
        <v>408</v>
      </c>
      <c r="K176" s="69">
        <v>1</v>
      </c>
      <c r="L176" s="69"/>
      <c r="M176" s="69"/>
      <c r="N176" s="69"/>
    </row>
    <row r="177" spans="1:14" hidden="1" x14ac:dyDescent="0.3">
      <c r="A177" s="3">
        <v>175</v>
      </c>
      <c r="B177" s="4">
        <v>381168</v>
      </c>
      <c r="C177" s="3" t="s">
        <v>13</v>
      </c>
      <c r="D177" s="5"/>
      <c r="E177" s="5"/>
      <c r="F177" s="5">
        <v>1</v>
      </c>
      <c r="G177" s="5"/>
      <c r="H177" s="5"/>
      <c r="I177" s="62"/>
      <c r="J177" s="239" t="s">
        <v>408</v>
      </c>
      <c r="K177" s="69">
        <v>1</v>
      </c>
      <c r="L177" s="69"/>
      <c r="M177" s="69"/>
      <c r="N177" s="69"/>
    </row>
    <row r="178" spans="1:14" hidden="1" x14ac:dyDescent="0.3">
      <c r="A178" s="3">
        <v>176</v>
      </c>
      <c r="B178" s="4">
        <v>381268</v>
      </c>
      <c r="C178" s="3" t="s">
        <v>14</v>
      </c>
      <c r="D178" s="5"/>
      <c r="E178" s="5"/>
      <c r="F178" s="5">
        <v>1</v>
      </c>
      <c r="G178" s="5"/>
      <c r="H178" s="5"/>
      <c r="I178" s="62"/>
      <c r="J178" s="239" t="s">
        <v>408</v>
      </c>
      <c r="K178" s="69">
        <v>1</v>
      </c>
      <c r="L178" s="69"/>
      <c r="M178" s="69"/>
      <c r="N178" s="69"/>
    </row>
    <row r="179" spans="1:14" ht="28.8" x14ac:dyDescent="0.3">
      <c r="A179" s="3">
        <v>177</v>
      </c>
      <c r="B179" s="4">
        <v>381460</v>
      </c>
      <c r="C179" s="3" t="s">
        <v>25</v>
      </c>
      <c r="D179" s="5"/>
      <c r="E179" s="5">
        <v>2</v>
      </c>
      <c r="F179" s="5"/>
      <c r="G179" s="5"/>
      <c r="H179" s="5"/>
      <c r="I179" s="62">
        <f>(5.8*1.6)+(5.3*1.6)</f>
        <v>17.759999999999998</v>
      </c>
      <c r="J179" s="239" t="s">
        <v>488</v>
      </c>
      <c r="K179" s="69">
        <v>1</v>
      </c>
      <c r="L179" s="69"/>
      <c r="M179" s="69"/>
      <c r="N179" s="69"/>
    </row>
    <row r="180" spans="1:14" hidden="1" x14ac:dyDescent="0.3">
      <c r="A180" s="3">
        <v>178</v>
      </c>
      <c r="B180" s="4">
        <v>381460</v>
      </c>
      <c r="C180" s="3" t="s">
        <v>396</v>
      </c>
      <c r="D180" s="5"/>
      <c r="E180" s="5"/>
      <c r="F180" s="5">
        <v>2</v>
      </c>
      <c r="G180" s="5"/>
      <c r="H180" s="5"/>
      <c r="I180" s="62">
        <v>0.67</v>
      </c>
      <c r="J180" s="239"/>
      <c r="K180" s="69"/>
      <c r="L180" s="69"/>
      <c r="M180" s="69"/>
      <c r="N180" s="69"/>
    </row>
    <row r="181" spans="1:14" hidden="1" x14ac:dyDescent="0.3">
      <c r="A181" s="3">
        <v>179</v>
      </c>
      <c r="B181" s="11">
        <v>381470</v>
      </c>
      <c r="C181" s="12" t="s">
        <v>58</v>
      </c>
      <c r="D181" s="13">
        <v>1</v>
      </c>
      <c r="E181" s="13"/>
      <c r="F181" s="13">
        <v>1</v>
      </c>
      <c r="G181" s="5"/>
      <c r="H181" s="5"/>
      <c r="I181" s="62"/>
      <c r="J181" s="239" t="s">
        <v>411</v>
      </c>
      <c r="K181" s="69">
        <v>2</v>
      </c>
      <c r="L181" s="69"/>
      <c r="M181" s="69"/>
      <c r="N181" s="69"/>
    </row>
    <row r="182" spans="1:14" hidden="1" x14ac:dyDescent="0.3">
      <c r="A182" s="3">
        <v>180</v>
      </c>
      <c r="B182" s="11">
        <v>381470</v>
      </c>
      <c r="C182" s="12" t="s">
        <v>67</v>
      </c>
      <c r="D182" s="13">
        <v>1</v>
      </c>
      <c r="E182" s="13"/>
      <c r="F182" s="13">
        <v>1</v>
      </c>
      <c r="G182" s="5"/>
      <c r="H182" s="5"/>
      <c r="I182" s="62"/>
      <c r="J182" s="239" t="s">
        <v>411</v>
      </c>
      <c r="K182" s="69">
        <v>2</v>
      </c>
      <c r="L182" s="69"/>
      <c r="M182" s="69"/>
      <c r="N182" s="69"/>
    </row>
    <row r="183" spans="1:14" hidden="1" x14ac:dyDescent="0.3">
      <c r="A183" s="3">
        <v>181</v>
      </c>
      <c r="B183" s="114">
        <v>381907</v>
      </c>
      <c r="C183" s="115" t="s">
        <v>15</v>
      </c>
      <c r="D183" s="116"/>
      <c r="E183" s="116"/>
      <c r="F183" s="116"/>
      <c r="G183" s="116"/>
      <c r="H183" s="116"/>
      <c r="I183" s="117"/>
      <c r="J183" s="317"/>
      <c r="K183" s="235"/>
      <c r="L183" s="235"/>
      <c r="M183" s="235"/>
      <c r="N183" s="235"/>
    </row>
    <row r="184" spans="1:14" hidden="1" x14ac:dyDescent="0.3">
      <c r="A184" s="3">
        <v>182</v>
      </c>
      <c r="B184" s="4">
        <v>381910</v>
      </c>
      <c r="C184" s="3" t="s">
        <v>54</v>
      </c>
      <c r="D184" s="5"/>
      <c r="E184" s="5"/>
      <c r="F184" s="5">
        <v>1</v>
      </c>
      <c r="G184" s="58">
        <v>4.22</v>
      </c>
      <c r="H184" s="58">
        <v>1.4</v>
      </c>
      <c r="I184" s="62">
        <f>G184*H184</f>
        <v>5.9079999999999995</v>
      </c>
      <c r="J184" s="239"/>
      <c r="K184" s="69"/>
      <c r="L184" s="69"/>
      <c r="M184" s="69"/>
      <c r="N184" s="69"/>
    </row>
    <row r="185" spans="1:14" hidden="1" x14ac:dyDescent="0.3">
      <c r="A185" s="3">
        <v>183</v>
      </c>
      <c r="B185" s="8">
        <v>381916</v>
      </c>
      <c r="C185" s="23" t="s">
        <v>16</v>
      </c>
      <c r="D185" s="5">
        <v>1</v>
      </c>
      <c r="E185" s="5"/>
      <c r="F185" s="5">
        <v>1</v>
      </c>
      <c r="J185" s="239" t="s">
        <v>411</v>
      </c>
      <c r="K185" s="69">
        <v>2</v>
      </c>
      <c r="L185" s="69"/>
      <c r="M185" s="69"/>
      <c r="N185" s="69"/>
    </row>
    <row r="186" spans="1:14" hidden="1" x14ac:dyDescent="0.3">
      <c r="A186" s="3">
        <v>184</v>
      </c>
      <c r="B186" s="8">
        <v>381916</v>
      </c>
      <c r="C186" s="23" t="s">
        <v>255</v>
      </c>
      <c r="D186" s="43">
        <v>1</v>
      </c>
      <c r="E186" s="5"/>
      <c r="F186" s="43">
        <v>1</v>
      </c>
      <c r="G186" s="5"/>
      <c r="H186" s="5"/>
      <c r="I186" s="62"/>
      <c r="J186" s="239" t="s">
        <v>411</v>
      </c>
      <c r="K186" s="69">
        <v>2</v>
      </c>
      <c r="L186" s="69"/>
      <c r="M186" s="69"/>
      <c r="N186" s="69"/>
    </row>
    <row r="187" spans="1:14" hidden="1" x14ac:dyDescent="0.3">
      <c r="A187" s="3">
        <v>185</v>
      </c>
      <c r="B187" s="4">
        <v>382235</v>
      </c>
      <c r="C187" s="3" t="s">
        <v>373</v>
      </c>
      <c r="D187" s="5"/>
      <c r="E187" s="5">
        <v>0</v>
      </c>
      <c r="F187" s="5"/>
      <c r="G187" s="5"/>
      <c r="H187" s="5"/>
      <c r="I187" s="62"/>
      <c r="J187" s="239"/>
      <c r="K187" s="69"/>
      <c r="L187" s="69"/>
      <c r="M187" s="69"/>
      <c r="N187" s="69"/>
    </row>
    <row r="188" spans="1:14" hidden="1" x14ac:dyDescent="0.3">
      <c r="A188" s="3">
        <v>186</v>
      </c>
      <c r="B188" s="11">
        <v>382300</v>
      </c>
      <c r="C188" s="12" t="s">
        <v>74</v>
      </c>
      <c r="D188" s="13">
        <v>1</v>
      </c>
      <c r="E188" s="13"/>
      <c r="F188" s="13">
        <v>1</v>
      </c>
      <c r="G188" s="5"/>
      <c r="H188" s="5"/>
      <c r="I188" s="62"/>
      <c r="J188" s="239" t="s">
        <v>411</v>
      </c>
      <c r="K188" s="69">
        <v>2</v>
      </c>
      <c r="L188" s="69"/>
      <c r="M188" s="69"/>
      <c r="N188" s="69"/>
    </row>
    <row r="189" spans="1:14" hidden="1" x14ac:dyDescent="0.3">
      <c r="A189" s="3">
        <v>187</v>
      </c>
      <c r="B189" s="11">
        <v>382300</v>
      </c>
      <c r="C189" s="12" t="s">
        <v>75</v>
      </c>
      <c r="D189" s="13">
        <v>1</v>
      </c>
      <c r="E189" s="13"/>
      <c r="F189" s="13">
        <v>1</v>
      </c>
      <c r="G189" s="5"/>
      <c r="H189" s="5"/>
      <c r="I189" s="62"/>
      <c r="J189" s="239" t="s">
        <v>411</v>
      </c>
      <c r="K189" s="69">
        <v>2</v>
      </c>
      <c r="L189" s="69"/>
      <c r="M189" s="69"/>
      <c r="N189" s="69"/>
    </row>
    <row r="190" spans="1:14" ht="28.8" x14ac:dyDescent="0.3">
      <c r="A190" s="3">
        <v>188</v>
      </c>
      <c r="B190" s="4">
        <v>382660</v>
      </c>
      <c r="C190" s="3" t="s">
        <v>2</v>
      </c>
      <c r="D190" s="5"/>
      <c r="E190" s="5"/>
      <c r="F190" s="5">
        <v>1</v>
      </c>
      <c r="G190" s="5">
        <v>4.2</v>
      </c>
      <c r="H190" s="5">
        <v>2.7</v>
      </c>
      <c r="I190" s="62">
        <f>G190*H190</f>
        <v>11.340000000000002</v>
      </c>
      <c r="J190" s="239" t="s">
        <v>482</v>
      </c>
      <c r="K190" s="69">
        <v>1</v>
      </c>
      <c r="L190" s="69"/>
      <c r="M190" s="69"/>
      <c r="N190" s="69"/>
    </row>
    <row r="191" spans="1:14" hidden="1" x14ac:dyDescent="0.3">
      <c r="A191" s="3">
        <v>189</v>
      </c>
      <c r="B191" s="11">
        <v>383500</v>
      </c>
      <c r="C191" s="12" t="s">
        <v>65</v>
      </c>
      <c r="D191" s="13">
        <v>1</v>
      </c>
      <c r="E191" s="13"/>
      <c r="F191" s="13">
        <v>1</v>
      </c>
      <c r="G191" s="5"/>
      <c r="H191" s="5"/>
      <c r="I191" s="62"/>
      <c r="J191" s="239"/>
      <c r="K191" s="69"/>
      <c r="L191" s="69"/>
      <c r="M191" s="69"/>
      <c r="N191" s="69"/>
    </row>
    <row r="192" spans="1:14" hidden="1" x14ac:dyDescent="0.3">
      <c r="A192" s="3">
        <v>190</v>
      </c>
      <c r="B192" s="11">
        <v>383500</v>
      </c>
      <c r="C192" s="12" t="s">
        <v>67</v>
      </c>
      <c r="D192" s="13">
        <v>1</v>
      </c>
      <c r="E192" s="13"/>
      <c r="F192" s="13">
        <v>1</v>
      </c>
      <c r="G192" s="5"/>
      <c r="H192" s="5"/>
      <c r="I192" s="62"/>
      <c r="J192" s="239"/>
      <c r="K192" s="69"/>
      <c r="L192" s="69"/>
      <c r="M192" s="69"/>
      <c r="N192" s="69"/>
    </row>
    <row r="193" spans="1:14" hidden="1" x14ac:dyDescent="0.3">
      <c r="A193" s="3">
        <v>191</v>
      </c>
      <c r="B193" s="132">
        <v>383798</v>
      </c>
      <c r="C193" s="133" t="s">
        <v>55</v>
      </c>
      <c r="D193" s="134"/>
      <c r="E193" s="134"/>
      <c r="F193" s="134"/>
      <c r="G193" s="134"/>
      <c r="H193" s="134"/>
      <c r="I193" s="135"/>
      <c r="J193" s="315"/>
      <c r="K193" s="130"/>
      <c r="L193" s="130"/>
      <c r="M193" s="130"/>
      <c r="N193" s="130"/>
    </row>
    <row r="194" spans="1:14" hidden="1" x14ac:dyDescent="0.3">
      <c r="A194" s="3">
        <v>192</v>
      </c>
      <c r="B194" s="34">
        <v>384294</v>
      </c>
      <c r="C194" s="35" t="s">
        <v>56</v>
      </c>
      <c r="D194" s="36"/>
      <c r="E194" s="36"/>
      <c r="F194" s="36"/>
      <c r="G194" s="36"/>
      <c r="H194" s="36"/>
      <c r="I194" s="131"/>
      <c r="J194" s="315"/>
      <c r="K194" s="130"/>
      <c r="L194" s="130"/>
      <c r="M194" s="130"/>
      <c r="N194" s="130"/>
    </row>
    <row r="195" spans="1:14" hidden="1" x14ac:dyDescent="0.3">
      <c r="A195" s="3">
        <v>193</v>
      </c>
      <c r="B195" s="28">
        <v>387730</v>
      </c>
      <c r="C195" s="26" t="s">
        <v>404</v>
      </c>
      <c r="D195" s="29"/>
      <c r="E195" s="29"/>
      <c r="F195" s="29">
        <v>1</v>
      </c>
      <c r="G195" s="136">
        <v>2</v>
      </c>
      <c r="H195" s="136">
        <v>2</v>
      </c>
      <c r="I195" s="137">
        <f>G195*H195</f>
        <v>4</v>
      </c>
      <c r="J195" s="319"/>
      <c r="K195" s="138"/>
      <c r="L195" s="138"/>
      <c r="M195" s="138"/>
      <c r="N195" s="138"/>
    </row>
    <row r="196" spans="1:14" hidden="1" x14ac:dyDescent="0.3">
      <c r="A196" s="3">
        <v>194</v>
      </c>
      <c r="B196" s="132">
        <v>387900</v>
      </c>
      <c r="C196" s="133" t="s">
        <v>57</v>
      </c>
      <c r="D196" s="134"/>
      <c r="E196" s="134"/>
      <c r="F196" s="134"/>
      <c r="G196" s="78"/>
      <c r="H196" s="78"/>
      <c r="I196" s="129"/>
      <c r="J196" s="315"/>
      <c r="K196" s="130"/>
      <c r="L196" s="130"/>
      <c r="M196" s="130"/>
      <c r="N196" s="130"/>
    </row>
    <row r="197" spans="1:14" hidden="1" x14ac:dyDescent="0.3">
      <c r="A197" s="3">
        <v>195</v>
      </c>
      <c r="B197" s="34">
        <v>388395</v>
      </c>
      <c r="C197" s="35" t="s">
        <v>160</v>
      </c>
      <c r="D197" s="36"/>
      <c r="E197" s="36"/>
      <c r="F197" s="36"/>
      <c r="G197" s="36"/>
      <c r="H197" s="36"/>
      <c r="I197" s="131"/>
      <c r="J197" s="315"/>
      <c r="K197" s="130"/>
      <c r="L197" s="130"/>
      <c r="M197" s="130"/>
      <c r="N197" s="130"/>
    </row>
    <row r="198" spans="1:14" hidden="1" x14ac:dyDescent="0.3">
      <c r="A198" s="3">
        <v>196</v>
      </c>
      <c r="B198" s="4">
        <v>389020</v>
      </c>
      <c r="C198" s="3" t="s">
        <v>58</v>
      </c>
      <c r="D198" s="5">
        <v>1</v>
      </c>
      <c r="E198" s="5"/>
      <c r="F198" s="5">
        <v>1</v>
      </c>
      <c r="G198" s="5"/>
      <c r="H198" s="5"/>
      <c r="I198" s="62"/>
      <c r="J198" s="239" t="s">
        <v>413</v>
      </c>
      <c r="K198" s="69">
        <v>1</v>
      </c>
      <c r="L198" s="69"/>
      <c r="M198" s="69"/>
      <c r="N198" s="69"/>
    </row>
    <row r="199" spans="1:14" hidden="1" x14ac:dyDescent="0.3">
      <c r="A199" s="3">
        <v>197</v>
      </c>
      <c r="B199" s="114">
        <v>389280</v>
      </c>
      <c r="C199" s="115" t="s">
        <v>89</v>
      </c>
      <c r="D199" s="116"/>
      <c r="E199" s="116"/>
      <c r="F199" s="116"/>
      <c r="G199" s="116"/>
      <c r="H199" s="116"/>
      <c r="I199" s="117"/>
      <c r="J199" s="317"/>
      <c r="K199" s="235"/>
      <c r="L199" s="235"/>
      <c r="M199" s="235"/>
      <c r="N199" s="235"/>
    </row>
    <row r="200" spans="1:14" hidden="1" x14ac:dyDescent="0.3">
      <c r="A200" s="3">
        <v>198</v>
      </c>
      <c r="B200" s="132">
        <v>391600</v>
      </c>
      <c r="C200" s="133" t="s">
        <v>59</v>
      </c>
      <c r="D200" s="134"/>
      <c r="E200" s="134"/>
      <c r="F200" s="134"/>
      <c r="G200" s="78"/>
      <c r="H200" s="78"/>
      <c r="I200" s="129"/>
      <c r="J200" s="315"/>
      <c r="K200" s="130"/>
      <c r="L200" s="130"/>
      <c r="M200" s="130"/>
      <c r="N200" s="130"/>
    </row>
    <row r="201" spans="1:14" hidden="1" x14ac:dyDescent="0.3">
      <c r="A201" s="3">
        <v>199</v>
      </c>
      <c r="B201" s="34">
        <v>392095</v>
      </c>
      <c r="C201" s="35" t="s">
        <v>96</v>
      </c>
      <c r="D201" s="36"/>
      <c r="E201" s="36"/>
      <c r="F201" s="36"/>
      <c r="G201" s="36"/>
      <c r="H201" s="36"/>
      <c r="I201" s="131"/>
      <c r="J201" s="315"/>
      <c r="K201" s="130"/>
      <c r="L201" s="130"/>
      <c r="M201" s="130"/>
      <c r="N201" s="130"/>
    </row>
    <row r="202" spans="1:14" hidden="1" x14ac:dyDescent="0.3">
      <c r="A202" s="3">
        <v>200</v>
      </c>
      <c r="B202" s="28">
        <v>392650</v>
      </c>
      <c r="C202" s="26" t="s">
        <v>148</v>
      </c>
      <c r="D202" s="29"/>
      <c r="E202" s="29"/>
      <c r="F202" s="29">
        <v>1</v>
      </c>
      <c r="G202" s="136">
        <v>2</v>
      </c>
      <c r="H202" s="136">
        <v>2</v>
      </c>
      <c r="I202" s="137">
        <f>G202*H202</f>
        <v>4</v>
      </c>
      <c r="J202" s="319"/>
      <c r="K202" s="138"/>
      <c r="L202" s="138"/>
      <c r="M202" s="138"/>
      <c r="N202" s="138"/>
    </row>
    <row r="203" spans="1:14" hidden="1" x14ac:dyDescent="0.3">
      <c r="A203" s="3">
        <v>201</v>
      </c>
      <c r="B203" s="28">
        <v>395650</v>
      </c>
      <c r="C203" s="26" t="s">
        <v>149</v>
      </c>
      <c r="D203" s="29"/>
      <c r="E203" s="29"/>
      <c r="F203" s="29">
        <v>1</v>
      </c>
      <c r="G203" s="136">
        <v>2</v>
      </c>
      <c r="H203" s="136">
        <v>2</v>
      </c>
      <c r="I203" s="137">
        <f>G203*H203</f>
        <v>4</v>
      </c>
      <c r="J203" s="319"/>
      <c r="K203" s="138"/>
      <c r="L203" s="138"/>
      <c r="M203" s="138"/>
      <c r="N203" s="138"/>
    </row>
    <row r="204" spans="1:14" hidden="1" x14ac:dyDescent="0.3">
      <c r="A204" s="3">
        <v>202</v>
      </c>
      <c r="B204" s="132">
        <v>395800</v>
      </c>
      <c r="C204" s="133" t="s">
        <v>60</v>
      </c>
      <c r="D204" s="134"/>
      <c r="E204" s="134"/>
      <c r="F204" s="134"/>
      <c r="G204" s="78"/>
      <c r="H204" s="78"/>
      <c r="I204" s="129"/>
      <c r="J204" s="315"/>
      <c r="K204" s="130"/>
      <c r="L204" s="130"/>
      <c r="M204" s="130"/>
      <c r="N204" s="130"/>
    </row>
    <row r="205" spans="1:14" hidden="1" x14ac:dyDescent="0.3">
      <c r="A205" s="3">
        <v>203</v>
      </c>
      <c r="B205" s="34">
        <v>396295</v>
      </c>
      <c r="C205" s="35" t="s">
        <v>61</v>
      </c>
      <c r="D205" s="36"/>
      <c r="E205" s="36"/>
      <c r="F205" s="36"/>
      <c r="G205" s="78"/>
      <c r="H205" s="78"/>
      <c r="I205" s="129"/>
      <c r="J205" s="315"/>
      <c r="K205" s="130"/>
      <c r="L205" s="130"/>
      <c r="M205" s="130"/>
      <c r="N205" s="130"/>
    </row>
    <row r="206" spans="1:14" hidden="1" x14ac:dyDescent="0.3">
      <c r="A206" s="3">
        <v>204</v>
      </c>
      <c r="B206" s="4">
        <v>397010</v>
      </c>
      <c r="C206" s="3" t="s">
        <v>58</v>
      </c>
      <c r="D206" s="5">
        <v>1</v>
      </c>
      <c r="E206" s="5"/>
      <c r="F206" s="5">
        <v>1</v>
      </c>
      <c r="G206" s="5"/>
      <c r="H206" s="5"/>
      <c r="I206" s="62"/>
      <c r="J206" s="239" t="s">
        <v>411</v>
      </c>
      <c r="K206" s="69">
        <v>2</v>
      </c>
      <c r="L206" s="69"/>
      <c r="M206" s="69"/>
      <c r="N206" s="69"/>
    </row>
    <row r="207" spans="1:14" hidden="1" x14ac:dyDescent="0.3">
      <c r="A207" s="3">
        <v>205</v>
      </c>
      <c r="B207" s="28">
        <v>397076</v>
      </c>
      <c r="C207" s="26" t="s">
        <v>150</v>
      </c>
      <c r="D207" s="29"/>
      <c r="E207" s="29"/>
      <c r="F207" s="29">
        <v>1</v>
      </c>
      <c r="G207" s="136">
        <v>2</v>
      </c>
      <c r="H207" s="136">
        <v>2</v>
      </c>
      <c r="I207" s="137">
        <f>G207*H207</f>
        <v>4</v>
      </c>
      <c r="J207" s="319" t="s">
        <v>449</v>
      </c>
      <c r="K207" s="138">
        <v>1</v>
      </c>
      <c r="L207" s="138"/>
      <c r="M207" s="138"/>
      <c r="N207" s="138"/>
    </row>
    <row r="208" spans="1:14" hidden="1" x14ac:dyDescent="0.3">
      <c r="A208" s="3">
        <v>206</v>
      </c>
      <c r="B208" s="27">
        <v>397580</v>
      </c>
      <c r="C208" s="26" t="s">
        <v>151</v>
      </c>
      <c r="D208" s="29"/>
      <c r="E208" s="29"/>
      <c r="F208" s="29">
        <v>1</v>
      </c>
      <c r="G208" s="136">
        <v>2</v>
      </c>
      <c r="H208" s="136">
        <v>2</v>
      </c>
      <c r="I208" s="137">
        <f>G208*H208</f>
        <v>4</v>
      </c>
      <c r="J208" s="319"/>
      <c r="K208" s="138"/>
      <c r="L208" s="138"/>
      <c r="M208" s="138"/>
      <c r="N208" s="138"/>
    </row>
    <row r="209" spans="1:14" hidden="1" x14ac:dyDescent="0.3">
      <c r="A209" s="3">
        <v>207</v>
      </c>
      <c r="B209" s="114">
        <v>397860</v>
      </c>
      <c r="C209" s="115" t="s">
        <v>15</v>
      </c>
      <c r="D209" s="116"/>
      <c r="E209" s="116"/>
      <c r="F209" s="116"/>
      <c r="G209" s="116"/>
      <c r="H209" s="116"/>
      <c r="I209" s="117"/>
      <c r="J209" s="318"/>
      <c r="K209" s="118"/>
      <c r="L209" s="118"/>
      <c r="M209" s="118"/>
      <c r="N209" s="118"/>
    </row>
    <row r="210" spans="1:14" x14ac:dyDescent="0.3">
      <c r="A210" s="3">
        <v>208</v>
      </c>
      <c r="B210" s="4">
        <v>397875</v>
      </c>
      <c r="C210" s="3" t="s">
        <v>354</v>
      </c>
      <c r="D210" s="5"/>
      <c r="E210" s="5"/>
      <c r="F210" s="5">
        <v>1</v>
      </c>
      <c r="G210" s="5">
        <v>3.8</v>
      </c>
      <c r="H210" s="5">
        <v>1.5</v>
      </c>
      <c r="I210" s="62">
        <f>G210*H210</f>
        <v>5.6999999999999993</v>
      </c>
      <c r="J210" s="239" t="s">
        <v>408</v>
      </c>
      <c r="K210" s="69">
        <v>1</v>
      </c>
      <c r="L210" s="69"/>
      <c r="M210" s="69"/>
      <c r="N210" s="69"/>
    </row>
    <row r="211" spans="1:14" hidden="1" x14ac:dyDescent="0.3">
      <c r="A211" s="3">
        <v>209</v>
      </c>
      <c r="B211" s="4">
        <v>398890</v>
      </c>
      <c r="C211" s="323" t="s">
        <v>87</v>
      </c>
      <c r="D211" s="5"/>
      <c r="E211" s="104"/>
      <c r="F211" s="5"/>
      <c r="G211" s="5"/>
      <c r="H211" s="5"/>
      <c r="I211" s="62">
        <f>3*1.8+3*1.8+3*2.45</f>
        <v>18.150000000000002</v>
      </c>
      <c r="J211" s="239"/>
      <c r="K211" s="69"/>
      <c r="L211" s="69"/>
      <c r="M211" s="69"/>
      <c r="N211" s="69"/>
    </row>
    <row r="212" spans="1:14" hidden="1" x14ac:dyDescent="0.3">
      <c r="A212" s="3">
        <v>210</v>
      </c>
      <c r="B212" s="11">
        <v>399320</v>
      </c>
      <c r="C212" s="12" t="s">
        <v>73</v>
      </c>
      <c r="D212" s="13">
        <v>1</v>
      </c>
      <c r="E212" s="13"/>
      <c r="F212" s="13">
        <v>1</v>
      </c>
      <c r="G212" s="5"/>
      <c r="H212" s="5"/>
      <c r="I212" s="62"/>
      <c r="J212" s="239"/>
      <c r="K212" s="69">
        <v>2</v>
      </c>
      <c r="L212" s="69">
        <v>2</v>
      </c>
      <c r="M212" s="69"/>
      <c r="N212" s="69"/>
    </row>
    <row r="213" spans="1:14" hidden="1" x14ac:dyDescent="0.3">
      <c r="A213" s="3">
        <v>211</v>
      </c>
      <c r="B213" s="11">
        <v>399320</v>
      </c>
      <c r="C213" s="12" t="s">
        <v>71</v>
      </c>
      <c r="D213" s="13">
        <v>1</v>
      </c>
      <c r="E213" s="13"/>
      <c r="F213" s="13">
        <v>1</v>
      </c>
      <c r="G213" s="5"/>
      <c r="H213" s="5"/>
      <c r="I213" s="62"/>
      <c r="J213" s="239" t="s">
        <v>411</v>
      </c>
      <c r="K213" s="69">
        <v>2</v>
      </c>
      <c r="L213" s="69"/>
      <c r="M213" s="69"/>
      <c r="N213" s="69"/>
    </row>
    <row r="214" spans="1:14" hidden="1" x14ac:dyDescent="0.3">
      <c r="A214" s="3">
        <v>212</v>
      </c>
      <c r="B214" s="4">
        <v>399530</v>
      </c>
      <c r="C214" s="3" t="s">
        <v>391</v>
      </c>
      <c r="D214" s="5">
        <v>1</v>
      </c>
      <c r="E214" s="5"/>
      <c r="F214" s="5">
        <v>1</v>
      </c>
      <c r="G214" s="5"/>
      <c r="H214" s="5"/>
      <c r="I214" s="62"/>
      <c r="J214" s="239"/>
      <c r="K214" s="69"/>
      <c r="L214" s="69"/>
      <c r="M214" s="69"/>
      <c r="N214" s="69"/>
    </row>
    <row r="215" spans="1:14" hidden="1" x14ac:dyDescent="0.3">
      <c r="A215" s="3">
        <v>213</v>
      </c>
      <c r="B215" s="4">
        <v>399675</v>
      </c>
      <c r="C215" s="3" t="s">
        <v>392</v>
      </c>
      <c r="D215" s="5">
        <v>1</v>
      </c>
      <c r="E215" s="5"/>
      <c r="F215" s="5">
        <v>1</v>
      </c>
      <c r="G215" s="5"/>
      <c r="H215" s="5"/>
      <c r="I215" s="62"/>
      <c r="J215" s="239"/>
      <c r="K215" s="69"/>
      <c r="L215" s="69"/>
      <c r="M215" s="69"/>
      <c r="N215" s="69"/>
    </row>
    <row r="216" spans="1:14" hidden="1" x14ac:dyDescent="0.3">
      <c r="A216" s="3">
        <v>214</v>
      </c>
      <c r="B216" s="15">
        <v>399698</v>
      </c>
      <c r="C216" s="323" t="s">
        <v>87</v>
      </c>
      <c r="D216" s="5"/>
      <c r="E216" s="104"/>
      <c r="F216" s="5"/>
      <c r="G216" s="5"/>
      <c r="H216" s="5"/>
      <c r="I216" s="62">
        <f>3*1.8+3*1.8+3*2.45+0.65*2.9</f>
        <v>20.035000000000004</v>
      </c>
      <c r="J216" s="239"/>
      <c r="K216" s="69"/>
      <c r="L216" s="69"/>
      <c r="M216" s="69"/>
      <c r="N216" s="69"/>
    </row>
    <row r="217" spans="1:14" hidden="1" x14ac:dyDescent="0.3">
      <c r="A217" s="3">
        <v>215</v>
      </c>
      <c r="B217" s="11">
        <v>399824</v>
      </c>
      <c r="C217" s="12" t="s">
        <v>73</v>
      </c>
      <c r="D217" s="13">
        <v>1</v>
      </c>
      <c r="E217" s="13"/>
      <c r="F217" s="13">
        <v>1</v>
      </c>
      <c r="G217" s="5"/>
      <c r="H217" s="5"/>
      <c r="I217" s="62"/>
      <c r="J217" s="239"/>
      <c r="K217" s="69"/>
      <c r="L217" s="69"/>
      <c r="M217" s="69"/>
      <c r="N217" s="69"/>
    </row>
    <row r="218" spans="1:14" hidden="1" x14ac:dyDescent="0.3">
      <c r="A218" s="3">
        <v>216</v>
      </c>
      <c r="B218" s="11">
        <v>399824</v>
      </c>
      <c r="C218" s="12" t="s">
        <v>76</v>
      </c>
      <c r="D218" s="13">
        <v>1</v>
      </c>
      <c r="E218" s="13"/>
      <c r="F218" s="13">
        <v>1</v>
      </c>
      <c r="G218" s="5"/>
      <c r="H218" s="5"/>
      <c r="I218" s="62"/>
      <c r="J218" s="239"/>
      <c r="K218" s="69"/>
      <c r="L218" s="69"/>
      <c r="M218" s="69"/>
      <c r="N218" s="69"/>
    </row>
    <row r="219" spans="1:14" hidden="1" x14ac:dyDescent="0.3">
      <c r="A219" s="3">
        <v>217</v>
      </c>
      <c r="B219" s="4">
        <v>400010</v>
      </c>
      <c r="C219" s="3" t="s">
        <v>27</v>
      </c>
      <c r="D219" s="5">
        <v>1</v>
      </c>
      <c r="E219" s="5"/>
      <c r="F219" s="5">
        <v>1</v>
      </c>
      <c r="G219" s="5"/>
      <c r="H219" s="5"/>
      <c r="I219" s="62"/>
      <c r="J219" s="239" t="s">
        <v>411</v>
      </c>
      <c r="K219" s="69">
        <v>2</v>
      </c>
      <c r="L219" s="69"/>
      <c r="M219" s="69"/>
      <c r="N219" s="69"/>
    </row>
    <row r="220" spans="1:14" hidden="1" x14ac:dyDescent="0.3">
      <c r="A220" s="3">
        <v>218</v>
      </c>
      <c r="B220" s="11">
        <v>400165</v>
      </c>
      <c r="C220" s="12" t="s">
        <v>77</v>
      </c>
      <c r="D220" s="13">
        <v>1</v>
      </c>
      <c r="E220" s="13"/>
      <c r="F220" s="13"/>
      <c r="G220" s="5"/>
      <c r="H220" s="5"/>
      <c r="I220" s="62"/>
      <c r="J220" s="239"/>
      <c r="K220" s="69"/>
      <c r="L220" s="69"/>
      <c r="M220" s="69"/>
      <c r="N220" s="69"/>
    </row>
    <row r="221" spans="1:14" ht="28.8" hidden="1" x14ac:dyDescent="0.3">
      <c r="A221" s="3">
        <v>219</v>
      </c>
      <c r="B221" s="11">
        <v>400165</v>
      </c>
      <c r="C221" s="12" t="s">
        <v>393</v>
      </c>
      <c r="D221" s="13">
        <v>1</v>
      </c>
      <c r="E221" s="13"/>
      <c r="F221" s="13"/>
      <c r="G221" s="5"/>
      <c r="H221" s="5"/>
      <c r="I221" s="62"/>
      <c r="J221" s="239"/>
      <c r="K221" s="69"/>
      <c r="L221" s="69"/>
      <c r="M221" s="69"/>
      <c r="N221" s="69"/>
    </row>
    <row r="222" spans="1:14" hidden="1" x14ac:dyDescent="0.3">
      <c r="A222" s="3">
        <v>220</v>
      </c>
      <c r="B222" s="4">
        <v>400280</v>
      </c>
      <c r="C222" s="3" t="s">
        <v>28</v>
      </c>
      <c r="D222" s="5"/>
      <c r="E222" s="5"/>
      <c r="F222" s="5"/>
      <c r="G222" s="5"/>
      <c r="H222" s="5"/>
      <c r="I222" s="62"/>
      <c r="J222" s="239"/>
      <c r="K222" s="69"/>
      <c r="L222" s="69"/>
      <c r="M222" s="69"/>
      <c r="N222" s="69"/>
    </row>
    <row r="223" spans="1:14" hidden="1" x14ac:dyDescent="0.3">
      <c r="A223" s="3">
        <v>221</v>
      </c>
      <c r="B223" s="11">
        <v>400640</v>
      </c>
      <c r="C223" s="12" t="s">
        <v>77</v>
      </c>
      <c r="D223" s="13">
        <v>1</v>
      </c>
      <c r="E223" s="13"/>
      <c r="F223" s="13"/>
      <c r="G223" s="5"/>
      <c r="H223" s="5"/>
      <c r="I223" s="62"/>
      <c r="J223" s="239"/>
      <c r="K223" s="69"/>
      <c r="L223" s="69"/>
      <c r="M223" s="69"/>
      <c r="N223" s="69"/>
    </row>
    <row r="224" spans="1:14" ht="28.8" hidden="1" x14ac:dyDescent="0.3">
      <c r="A224" s="3">
        <v>222</v>
      </c>
      <c r="B224" s="11">
        <v>400640</v>
      </c>
      <c r="C224" s="12" t="s">
        <v>393</v>
      </c>
      <c r="D224" s="13">
        <v>1</v>
      </c>
      <c r="E224" s="13"/>
      <c r="F224" s="13"/>
      <c r="G224" s="5"/>
      <c r="H224" s="5"/>
      <c r="I224" s="62"/>
      <c r="J224" s="239"/>
      <c r="K224" s="69"/>
      <c r="L224" s="69"/>
      <c r="M224" s="69"/>
      <c r="N224" s="69"/>
    </row>
    <row r="225" spans="1:14" hidden="1" x14ac:dyDescent="0.3">
      <c r="A225" s="3">
        <v>223</v>
      </c>
      <c r="B225" s="11">
        <v>400750</v>
      </c>
      <c r="C225" s="12" t="s">
        <v>26</v>
      </c>
      <c r="D225" s="13">
        <v>1</v>
      </c>
      <c r="E225" s="13"/>
      <c r="F225" s="13">
        <v>1</v>
      </c>
      <c r="G225" s="5"/>
      <c r="H225" s="5"/>
      <c r="I225" s="62"/>
      <c r="J225" s="239"/>
      <c r="K225" s="69"/>
      <c r="L225" s="69"/>
      <c r="M225" s="69"/>
      <c r="N225" s="69"/>
    </row>
    <row r="226" spans="1:14" hidden="1" x14ac:dyDescent="0.3">
      <c r="A226" s="3">
        <v>224</v>
      </c>
      <c r="B226" s="11">
        <v>400750</v>
      </c>
      <c r="C226" s="12" t="s">
        <v>72</v>
      </c>
      <c r="D226" s="13">
        <v>1</v>
      </c>
      <c r="E226" s="13"/>
      <c r="F226" s="13">
        <v>1</v>
      </c>
      <c r="G226" s="5"/>
      <c r="H226" s="5"/>
      <c r="I226" s="62"/>
      <c r="J226" s="239"/>
      <c r="K226" s="69"/>
      <c r="L226" s="69"/>
      <c r="M226" s="69"/>
      <c r="N226" s="69"/>
    </row>
    <row r="227" spans="1:14" hidden="1" x14ac:dyDescent="0.3">
      <c r="A227" s="3">
        <v>225</v>
      </c>
      <c r="B227" s="11">
        <v>400750</v>
      </c>
      <c r="C227" s="12" t="s">
        <v>86</v>
      </c>
      <c r="D227" s="13">
        <v>1</v>
      </c>
      <c r="E227" s="13"/>
      <c r="F227" s="13">
        <v>1</v>
      </c>
      <c r="G227" s="5"/>
      <c r="H227" s="5"/>
      <c r="I227" s="62"/>
      <c r="J227" s="239"/>
      <c r="K227" s="69"/>
      <c r="L227" s="69"/>
      <c r="M227" s="69"/>
      <c r="N227" s="69"/>
    </row>
    <row r="228" spans="1:14" hidden="1" x14ac:dyDescent="0.3">
      <c r="A228" s="3">
        <v>226</v>
      </c>
      <c r="B228" s="4">
        <v>400770</v>
      </c>
      <c r="C228" s="3" t="s">
        <v>62</v>
      </c>
      <c r="D228" s="5"/>
      <c r="E228" s="5"/>
      <c r="F228" s="5">
        <v>1</v>
      </c>
      <c r="G228" s="5">
        <v>3.8</v>
      </c>
      <c r="H228" s="5">
        <v>1.5</v>
      </c>
      <c r="I228" s="62">
        <f>G228*H228</f>
        <v>5.6999999999999993</v>
      </c>
      <c r="J228" s="239"/>
      <c r="K228" s="69"/>
      <c r="L228" s="69"/>
      <c r="M228" s="69"/>
      <c r="N228" s="69"/>
    </row>
    <row r="229" spans="1:14" ht="57.6" x14ac:dyDescent="0.3">
      <c r="A229" s="152">
        <v>227</v>
      </c>
      <c r="B229" s="288">
        <v>400805</v>
      </c>
      <c r="C229" s="152" t="s">
        <v>25</v>
      </c>
      <c r="D229" s="201"/>
      <c r="E229" s="201">
        <v>2</v>
      </c>
      <c r="F229" s="201"/>
      <c r="G229" s="201"/>
      <c r="H229" s="201"/>
      <c r="I229" s="193">
        <f>(5.8*1.6)+(5.8*4.2)</f>
        <v>33.64</v>
      </c>
      <c r="J229" s="276" t="s">
        <v>489</v>
      </c>
      <c r="K229" s="69">
        <v>2</v>
      </c>
      <c r="L229" s="69"/>
      <c r="M229" s="69"/>
      <c r="N229" s="69"/>
    </row>
    <row r="230" spans="1:14" ht="23.4" hidden="1" x14ac:dyDescent="0.45">
      <c r="A230" s="289"/>
      <c r="B230" s="290"/>
      <c r="C230" s="291"/>
      <c r="D230" s="292"/>
      <c r="E230" s="292"/>
      <c r="F230" s="292"/>
      <c r="G230" s="292"/>
      <c r="H230" s="292"/>
      <c r="I230" s="293"/>
      <c r="J230" s="321"/>
      <c r="K230" s="222">
        <f>SUM(K3:K229)</f>
        <v>94</v>
      </c>
      <c r="L230" s="222"/>
      <c r="M230" s="222"/>
      <c r="N230" s="222"/>
    </row>
    <row r="231" spans="1:14" ht="42" hidden="1" x14ac:dyDescent="0.45">
      <c r="A231" s="294"/>
      <c r="B231" s="295"/>
      <c r="C231" s="330" t="s">
        <v>472</v>
      </c>
      <c r="D231" s="141"/>
      <c r="E231" s="141"/>
      <c r="F231" s="141"/>
      <c r="G231" s="141"/>
      <c r="H231" s="141"/>
      <c r="I231" s="296"/>
      <c r="J231" s="322"/>
      <c r="K231" s="142"/>
      <c r="L231" s="142"/>
      <c r="M231" s="142"/>
      <c r="N231" s="142"/>
    </row>
    <row r="232" spans="1:14" ht="42.6" x14ac:dyDescent="0.45">
      <c r="A232" s="294"/>
      <c r="C232" s="328" t="s">
        <v>473</v>
      </c>
      <c r="D232" s="141"/>
      <c r="E232" s="141"/>
      <c r="F232" s="141"/>
      <c r="G232" s="141"/>
      <c r="H232" s="141"/>
      <c r="I232" s="296"/>
      <c r="J232" s="322"/>
      <c r="K232" s="142"/>
      <c r="L232" s="142"/>
      <c r="M232" s="142"/>
      <c r="N232" s="142"/>
    </row>
    <row r="233" spans="1:14" ht="98.25" customHeight="1" x14ac:dyDescent="0.45">
      <c r="A233" s="294"/>
      <c r="B233" s="295"/>
      <c r="C233" s="328" t="s">
        <v>494</v>
      </c>
      <c r="D233" s="141"/>
      <c r="E233" s="141"/>
      <c r="F233" s="141"/>
      <c r="G233" s="141"/>
      <c r="H233" s="141"/>
      <c r="I233" s="296"/>
      <c r="J233" s="322"/>
      <c r="K233" s="142"/>
      <c r="L233" s="142"/>
      <c r="M233" s="142"/>
      <c r="N233" s="142"/>
    </row>
    <row r="234" spans="1:14" ht="23.4" x14ac:dyDescent="0.45">
      <c r="B234" s="295"/>
      <c r="C234" s="294"/>
      <c r="D234" s="294"/>
      <c r="E234" s="294"/>
      <c r="F234" s="294"/>
    </row>
    <row r="235" spans="1:14" ht="23.4" x14ac:dyDescent="0.45">
      <c r="C235" s="294"/>
    </row>
    <row r="236" spans="1:14" x14ac:dyDescent="0.3">
      <c r="B236" s="297"/>
    </row>
    <row r="237" spans="1:14" x14ac:dyDescent="0.3">
      <c r="B237" s="298"/>
    </row>
    <row r="238" spans="1:14" x14ac:dyDescent="0.3">
      <c r="B238" s="42"/>
      <c r="C238" s="354"/>
    </row>
    <row r="239" spans="1:14" x14ac:dyDescent="0.3">
      <c r="B239" s="42"/>
      <c r="C239" s="354"/>
    </row>
    <row r="240" spans="1:14" x14ac:dyDescent="0.3">
      <c r="B240" s="299"/>
    </row>
    <row r="243" spans="2:5" x14ac:dyDescent="0.3">
      <c r="E243" s="284"/>
    </row>
    <row r="250" spans="2:5" x14ac:dyDescent="0.3">
      <c r="B250" s="300"/>
      <c r="C250" s="301"/>
      <c r="D250" s="302"/>
    </row>
    <row r="251" spans="2:5" x14ac:dyDescent="0.3">
      <c r="B251" s="300"/>
      <c r="C251" s="301"/>
      <c r="D251" s="302"/>
    </row>
    <row r="252" spans="2:5" x14ac:dyDescent="0.3">
      <c r="B252" s="300"/>
      <c r="C252" s="301"/>
      <c r="D252" s="302"/>
    </row>
  </sheetData>
  <autoFilter ref="A2:N231" xr:uid="{D512E26C-162D-4C35-B66E-094F4984D5E3}">
    <filterColumn colId="2">
      <filters>
        <filter val="E-14a"/>
        <filter val="E-1a &quot;1500 m&quot;"/>
        <filter val="E-1a &quot;1500&quot;"/>
        <filter val="E-1a &quot;1700 m i 1000 m&quot;"/>
        <filter val="E-1a &quot;500 m&quot;"/>
        <filter val="E-1a &quot;500&quot;"/>
        <filter val="E-20 &quot;Balice I 2500&quot;"/>
        <filter val="E-20 &quot;Balin 2000&quot;"/>
        <filter val="E-20 &quot;Brzęczkowice&quot;"/>
        <filter val="E-20 &quot;Jeleń 3000&quot;"/>
        <filter val="E-20 &quot;Rudno 3000&quot;"/>
        <filter val="E-2d - 2 tablice"/>
      </filters>
    </filterColumn>
    <filterColumn colId="9">
      <customFilters>
        <customFilter operator="notEqual" val=" "/>
      </customFilters>
    </filterColumn>
  </autoFilter>
  <mergeCells count="1">
    <mergeCell ref="C238:C239"/>
  </mergeCells>
  <pageMargins left="0.70866141732283472" right="0.70866141732283472" top="0.74803149606299213" bottom="0.74803149606299213" header="0.31496062992125984" footer="0.31496062992125984"/>
  <pageSetup paperSize="8" scale="54" orientation="portrait" r:id="rId1"/>
  <rowBreaks count="2" manualBreakCount="2">
    <brk id="80" max="27" man="1"/>
    <brk id="15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9DE00-2737-4068-9FE8-A9E8F97A89A9}">
  <dimension ref="A1:H75"/>
  <sheetViews>
    <sheetView topLeftCell="A68" zoomScaleNormal="100" zoomScaleSheetLayoutView="85" workbookViewId="0">
      <selection activeCell="E73" sqref="E73"/>
    </sheetView>
  </sheetViews>
  <sheetFormatPr defaultRowHeight="14.4" x14ac:dyDescent="0.3"/>
  <cols>
    <col min="1" max="1" width="10.33203125" customWidth="1"/>
    <col min="2" max="2" width="15.88671875" bestFit="1" customWidth="1"/>
    <col min="6" max="6" width="14.6640625" customWidth="1"/>
    <col min="7" max="7" width="15" bestFit="1" customWidth="1"/>
  </cols>
  <sheetData>
    <row r="1" spans="1:8" ht="21" x14ac:dyDescent="0.4">
      <c r="A1" s="355" t="s">
        <v>397</v>
      </c>
      <c r="B1" s="355"/>
      <c r="C1" s="355"/>
      <c r="D1" s="152"/>
      <c r="E1" s="152"/>
    </row>
    <row r="2" spans="1:8" ht="28.8" x14ac:dyDescent="0.3">
      <c r="A2" s="3" t="s">
        <v>346</v>
      </c>
      <c r="B2" s="3" t="s">
        <v>322</v>
      </c>
      <c r="C2" s="3" t="s">
        <v>323</v>
      </c>
      <c r="D2" s="102" t="s">
        <v>399</v>
      </c>
      <c r="E2" s="102" t="s">
        <v>400</v>
      </c>
      <c r="F2" s="343" t="s">
        <v>417</v>
      </c>
      <c r="G2" s="197" t="s">
        <v>406</v>
      </c>
      <c r="H2" s="197" t="s">
        <v>458</v>
      </c>
    </row>
    <row r="3" spans="1:8" x14ac:dyDescent="0.3">
      <c r="A3" s="356" t="s">
        <v>335</v>
      </c>
      <c r="B3" s="3" t="s">
        <v>324</v>
      </c>
      <c r="C3" s="3">
        <v>1</v>
      </c>
      <c r="D3" s="5"/>
      <c r="E3" s="5"/>
      <c r="F3" s="5"/>
      <c r="G3" s="3"/>
      <c r="H3" s="3"/>
    </row>
    <row r="4" spans="1:8" x14ac:dyDescent="0.3">
      <c r="A4" s="356"/>
      <c r="B4" s="3" t="s">
        <v>325</v>
      </c>
      <c r="C4" s="3">
        <v>2</v>
      </c>
      <c r="D4" s="5"/>
      <c r="E4" s="5"/>
      <c r="F4" s="5"/>
      <c r="G4" s="3"/>
      <c r="H4" s="3"/>
    </row>
    <row r="5" spans="1:8" x14ac:dyDescent="0.3">
      <c r="A5" s="356"/>
      <c r="B5" s="3" t="s">
        <v>326</v>
      </c>
      <c r="C5" s="3">
        <v>1</v>
      </c>
      <c r="D5" s="5"/>
      <c r="E5" s="5"/>
      <c r="F5" s="5"/>
      <c r="G5" s="3"/>
      <c r="H5" s="3"/>
    </row>
    <row r="6" spans="1:8" x14ac:dyDescent="0.3">
      <c r="A6" s="356"/>
      <c r="B6" s="3" t="s">
        <v>326</v>
      </c>
      <c r="C6" s="3"/>
      <c r="D6" s="5"/>
      <c r="E6" s="5"/>
      <c r="F6" s="5"/>
      <c r="G6" s="3"/>
      <c r="H6" s="3"/>
    </row>
    <row r="7" spans="1:8" x14ac:dyDescent="0.3">
      <c r="A7" s="356"/>
      <c r="B7" s="3" t="s">
        <v>77</v>
      </c>
      <c r="C7" s="3">
        <v>1</v>
      </c>
      <c r="D7" s="5"/>
      <c r="E7" s="5"/>
      <c r="F7" s="5"/>
      <c r="G7" s="3"/>
      <c r="H7" s="3"/>
    </row>
    <row r="8" spans="1:8" ht="72" x14ac:dyDescent="0.3">
      <c r="A8" s="356"/>
      <c r="B8" s="6" t="s">
        <v>327</v>
      </c>
      <c r="C8" s="3">
        <v>1</v>
      </c>
      <c r="D8" s="5"/>
      <c r="E8" s="5"/>
      <c r="F8" s="5"/>
      <c r="G8" s="3"/>
      <c r="H8" s="3"/>
    </row>
    <row r="9" spans="1:8" x14ac:dyDescent="0.3">
      <c r="A9" s="356"/>
      <c r="B9" s="3" t="s">
        <v>77</v>
      </c>
      <c r="C9" s="3">
        <v>1</v>
      </c>
      <c r="D9" s="5"/>
      <c r="E9" s="5"/>
      <c r="F9" s="5"/>
      <c r="G9" s="3"/>
      <c r="H9" s="3"/>
    </row>
    <row r="10" spans="1:8" ht="28.8" x14ac:dyDescent="0.3">
      <c r="A10" s="356"/>
      <c r="B10" s="6" t="s">
        <v>78</v>
      </c>
      <c r="C10" s="3">
        <v>1</v>
      </c>
      <c r="D10" s="5"/>
      <c r="E10" s="5"/>
      <c r="F10" s="5"/>
      <c r="G10" s="3"/>
      <c r="H10" s="3"/>
    </row>
    <row r="11" spans="1:8" x14ac:dyDescent="0.3">
      <c r="A11" s="356"/>
      <c r="B11" s="3" t="s">
        <v>328</v>
      </c>
      <c r="C11" s="3">
        <v>1</v>
      </c>
      <c r="D11" s="5"/>
      <c r="E11" s="5"/>
      <c r="F11" s="5"/>
      <c r="G11" s="3"/>
      <c r="H11" s="3"/>
    </row>
    <row r="12" spans="1:8" ht="28.8" x14ac:dyDescent="0.3">
      <c r="A12" s="356"/>
      <c r="B12" s="6" t="s">
        <v>329</v>
      </c>
      <c r="C12" s="3">
        <v>1</v>
      </c>
      <c r="D12" s="5"/>
      <c r="E12" s="5"/>
      <c r="F12" s="5"/>
      <c r="G12" s="3"/>
      <c r="H12" s="3"/>
    </row>
    <row r="13" spans="1:8" x14ac:dyDescent="0.3">
      <c r="A13" s="356"/>
      <c r="B13" s="3" t="s">
        <v>330</v>
      </c>
      <c r="C13" s="3">
        <v>2</v>
      </c>
      <c r="D13" s="5">
        <v>2021</v>
      </c>
      <c r="E13" s="5"/>
      <c r="F13" s="5"/>
      <c r="G13" s="3"/>
      <c r="H13" s="3"/>
    </row>
    <row r="14" spans="1:8" x14ac:dyDescent="0.3">
      <c r="A14" s="356"/>
      <c r="B14" s="6" t="s">
        <v>331</v>
      </c>
      <c r="C14" s="3">
        <v>2</v>
      </c>
      <c r="D14" s="5"/>
      <c r="E14" s="5"/>
      <c r="F14" s="5"/>
      <c r="G14" s="3"/>
      <c r="H14" s="3"/>
    </row>
    <row r="15" spans="1:8" x14ac:dyDescent="0.3">
      <c r="A15" s="356"/>
      <c r="B15" s="3" t="s">
        <v>328</v>
      </c>
      <c r="C15" s="3">
        <v>1</v>
      </c>
      <c r="D15" s="5"/>
      <c r="E15" s="5"/>
      <c r="F15" s="5"/>
      <c r="G15" s="3"/>
      <c r="H15" s="3"/>
    </row>
    <row r="16" spans="1:8" ht="57.6" x14ac:dyDescent="0.3">
      <c r="A16" s="356"/>
      <c r="B16" s="6" t="s">
        <v>332</v>
      </c>
      <c r="C16" s="3">
        <v>1</v>
      </c>
      <c r="D16" s="5">
        <v>2014</v>
      </c>
      <c r="E16" s="5"/>
      <c r="F16" s="5"/>
      <c r="G16" s="3"/>
      <c r="H16" s="3"/>
    </row>
    <row r="17" spans="1:8" x14ac:dyDescent="0.3">
      <c r="A17" s="356"/>
      <c r="B17" s="3" t="s">
        <v>330</v>
      </c>
      <c r="C17" s="3">
        <v>1</v>
      </c>
      <c r="D17" s="5"/>
      <c r="E17" s="5"/>
      <c r="F17" s="5"/>
      <c r="G17" s="3"/>
      <c r="H17" s="3"/>
    </row>
    <row r="18" spans="1:8" x14ac:dyDescent="0.3">
      <c r="A18" s="356"/>
      <c r="B18" s="6" t="s">
        <v>333</v>
      </c>
      <c r="C18" s="3">
        <v>1</v>
      </c>
      <c r="D18" s="5"/>
      <c r="E18" s="5"/>
      <c r="F18" s="5"/>
      <c r="G18" s="3"/>
      <c r="H18" s="3"/>
    </row>
    <row r="19" spans="1:8" x14ac:dyDescent="0.3">
      <c r="A19" s="356"/>
      <c r="B19" s="3" t="s">
        <v>77</v>
      </c>
      <c r="C19" s="3">
        <v>1</v>
      </c>
      <c r="D19" s="5"/>
      <c r="E19" s="5"/>
      <c r="F19" s="5"/>
      <c r="G19" s="3"/>
      <c r="H19" s="3"/>
    </row>
    <row r="20" spans="1:8" ht="57.6" x14ac:dyDescent="0.3">
      <c r="A20" s="356"/>
      <c r="B20" s="6" t="s">
        <v>334</v>
      </c>
      <c r="C20" s="3">
        <v>1</v>
      </c>
      <c r="D20" s="5"/>
      <c r="E20" s="5"/>
      <c r="F20" s="5"/>
      <c r="G20" s="3"/>
      <c r="H20" s="3"/>
    </row>
    <row r="21" spans="1:8" x14ac:dyDescent="0.3">
      <c r="A21" s="356"/>
      <c r="B21" s="3" t="s">
        <v>169</v>
      </c>
      <c r="C21" s="3">
        <v>1</v>
      </c>
      <c r="D21" s="5"/>
      <c r="E21" s="5"/>
      <c r="F21" s="5"/>
      <c r="G21" s="3"/>
      <c r="H21" s="3"/>
    </row>
    <row r="22" spans="1:8" x14ac:dyDescent="0.3">
      <c r="A22" s="356"/>
      <c r="B22" s="6" t="s">
        <v>190</v>
      </c>
      <c r="C22" s="3">
        <v>1</v>
      </c>
      <c r="D22" s="5"/>
      <c r="E22" s="5"/>
      <c r="F22" s="5"/>
      <c r="G22" s="3"/>
      <c r="H22" s="3"/>
    </row>
    <row r="23" spans="1:8" x14ac:dyDescent="0.3">
      <c r="A23" s="356"/>
      <c r="B23" s="3" t="s">
        <v>191</v>
      </c>
      <c r="C23" s="3">
        <v>2</v>
      </c>
      <c r="D23" s="5"/>
      <c r="E23" s="5"/>
      <c r="F23" s="5"/>
      <c r="G23" s="3"/>
      <c r="H23" s="3"/>
    </row>
    <row r="24" spans="1:8" x14ac:dyDescent="0.3">
      <c r="A24" s="357" t="s">
        <v>339</v>
      </c>
      <c r="B24" s="3" t="s">
        <v>324</v>
      </c>
      <c r="C24" s="3">
        <v>1</v>
      </c>
      <c r="D24" s="5"/>
      <c r="E24" s="5"/>
      <c r="F24" s="5"/>
      <c r="G24" s="3"/>
      <c r="H24" s="3"/>
    </row>
    <row r="25" spans="1:8" x14ac:dyDescent="0.3">
      <c r="A25" s="357"/>
      <c r="B25" s="3" t="s">
        <v>325</v>
      </c>
      <c r="C25" s="3">
        <v>2</v>
      </c>
      <c r="D25" s="5"/>
      <c r="E25" s="5"/>
      <c r="F25" s="5"/>
      <c r="G25" s="3"/>
      <c r="H25" s="3"/>
    </row>
    <row r="26" spans="1:8" x14ac:dyDescent="0.3">
      <c r="A26" s="357"/>
      <c r="B26" s="3" t="s">
        <v>337</v>
      </c>
      <c r="C26" s="3">
        <v>1</v>
      </c>
      <c r="D26" s="5"/>
      <c r="E26" s="5"/>
      <c r="F26" s="5"/>
      <c r="G26" s="3"/>
      <c r="H26" s="3"/>
    </row>
    <row r="27" spans="1:8" x14ac:dyDescent="0.3">
      <c r="A27" s="357"/>
      <c r="B27" s="3" t="s">
        <v>331</v>
      </c>
      <c r="C27" s="3">
        <v>1</v>
      </c>
      <c r="D27" s="5"/>
      <c r="E27" s="5"/>
      <c r="F27" s="5"/>
      <c r="G27" s="3"/>
      <c r="H27" s="3"/>
    </row>
    <row r="28" spans="1:8" x14ac:dyDescent="0.3">
      <c r="A28" s="357"/>
      <c r="B28" s="3" t="s">
        <v>338</v>
      </c>
      <c r="C28" s="3">
        <v>1</v>
      </c>
      <c r="D28" s="5"/>
      <c r="E28" s="5"/>
      <c r="F28" s="5"/>
      <c r="G28" s="3"/>
      <c r="H28" s="3"/>
    </row>
    <row r="29" spans="1:8" x14ac:dyDescent="0.3">
      <c r="A29" s="357"/>
      <c r="B29" s="3" t="s">
        <v>337</v>
      </c>
      <c r="C29" s="3">
        <v>1</v>
      </c>
      <c r="D29" s="5"/>
      <c r="E29" s="5"/>
      <c r="F29" s="5"/>
      <c r="G29" s="3"/>
      <c r="H29" s="3"/>
    </row>
    <row r="30" spans="1:8" x14ac:dyDescent="0.3">
      <c r="A30" s="357"/>
      <c r="B30" s="3" t="s">
        <v>333</v>
      </c>
      <c r="C30" s="3">
        <v>1</v>
      </c>
      <c r="D30" s="5"/>
      <c r="E30" s="5"/>
      <c r="F30" s="5"/>
      <c r="G30" s="3"/>
      <c r="H30" s="3"/>
    </row>
    <row r="31" spans="1:8" x14ac:dyDescent="0.3">
      <c r="A31" s="357"/>
      <c r="B31" s="3" t="s">
        <v>338</v>
      </c>
      <c r="C31" s="3">
        <v>1</v>
      </c>
      <c r="D31" s="5"/>
      <c r="E31" s="5"/>
      <c r="F31" s="5"/>
      <c r="G31" s="3"/>
      <c r="H31" s="3"/>
    </row>
    <row r="32" spans="1:8" x14ac:dyDescent="0.3">
      <c r="A32" s="357"/>
      <c r="B32" s="3" t="s">
        <v>336</v>
      </c>
      <c r="C32" s="3">
        <v>1</v>
      </c>
      <c r="D32" s="5"/>
      <c r="E32" s="5"/>
      <c r="F32" s="5"/>
      <c r="G32" s="3"/>
      <c r="H32" s="3"/>
    </row>
    <row r="33" spans="1:8" x14ac:dyDescent="0.3">
      <c r="A33" s="357"/>
      <c r="B33" s="3" t="s">
        <v>191</v>
      </c>
      <c r="C33" s="3">
        <v>2</v>
      </c>
      <c r="D33" s="5">
        <v>2021</v>
      </c>
      <c r="E33" s="5"/>
      <c r="F33" s="5"/>
      <c r="G33" s="3"/>
      <c r="H33" s="3"/>
    </row>
    <row r="34" spans="1:8" x14ac:dyDescent="0.3">
      <c r="A34" s="357"/>
      <c r="B34" s="3" t="s">
        <v>169</v>
      </c>
      <c r="C34" s="3">
        <v>1</v>
      </c>
      <c r="D34" s="5"/>
      <c r="E34" s="19">
        <v>2026</v>
      </c>
      <c r="F34" s="19" t="s">
        <v>424</v>
      </c>
      <c r="G34" s="3"/>
      <c r="H34" s="3"/>
    </row>
    <row r="35" spans="1:8" x14ac:dyDescent="0.3">
      <c r="A35" s="357"/>
      <c r="B35" s="3" t="s">
        <v>190</v>
      </c>
      <c r="C35" s="3">
        <v>1</v>
      </c>
      <c r="D35" s="5"/>
      <c r="E35" s="5">
        <v>2026</v>
      </c>
      <c r="F35" s="5" t="s">
        <v>424</v>
      </c>
      <c r="G35" s="3"/>
      <c r="H35" s="3"/>
    </row>
    <row r="36" spans="1:8" ht="15" customHeight="1" x14ac:dyDescent="0.3">
      <c r="A36" s="357" t="s">
        <v>341</v>
      </c>
      <c r="B36" s="3" t="s">
        <v>337</v>
      </c>
      <c r="C36" s="3">
        <v>1</v>
      </c>
      <c r="D36" s="5"/>
      <c r="E36" s="5"/>
      <c r="F36" s="5"/>
      <c r="G36" s="3"/>
      <c r="H36" s="3"/>
    </row>
    <row r="37" spans="1:8" x14ac:dyDescent="0.3">
      <c r="A37" s="357"/>
      <c r="B37" s="3" t="s">
        <v>338</v>
      </c>
      <c r="C37" s="3">
        <v>1</v>
      </c>
      <c r="D37" s="5"/>
      <c r="E37" s="5"/>
      <c r="F37" s="5"/>
      <c r="G37" s="3"/>
      <c r="H37" s="3"/>
    </row>
    <row r="38" spans="1:8" x14ac:dyDescent="0.3">
      <c r="A38" s="357"/>
      <c r="B38" s="3" t="s">
        <v>337</v>
      </c>
      <c r="C38" s="3">
        <v>1</v>
      </c>
      <c r="D38" s="5"/>
      <c r="E38" s="5"/>
      <c r="F38" s="5"/>
      <c r="G38" s="3"/>
      <c r="H38" s="3"/>
    </row>
    <row r="39" spans="1:8" x14ac:dyDescent="0.3">
      <c r="A39" s="357"/>
      <c r="B39" s="3" t="s">
        <v>338</v>
      </c>
      <c r="C39" s="3">
        <v>1</v>
      </c>
      <c r="D39" s="5"/>
      <c r="E39" s="5"/>
      <c r="F39" s="5"/>
      <c r="G39" s="3"/>
      <c r="H39" s="3"/>
    </row>
    <row r="40" spans="1:8" x14ac:dyDescent="0.3">
      <c r="A40" s="357"/>
      <c r="B40" s="3" t="s">
        <v>328</v>
      </c>
      <c r="C40" s="3">
        <v>1</v>
      </c>
      <c r="D40" s="5"/>
      <c r="E40" s="5"/>
      <c r="F40" s="5"/>
      <c r="G40" s="3"/>
      <c r="H40" s="3"/>
    </row>
    <row r="41" spans="1:8" ht="28.8" x14ac:dyDescent="0.3">
      <c r="A41" s="357"/>
      <c r="B41" s="6" t="s">
        <v>340</v>
      </c>
      <c r="C41" s="3">
        <v>1</v>
      </c>
      <c r="D41" s="5"/>
      <c r="E41" s="5"/>
      <c r="F41" s="5"/>
      <c r="G41" s="3"/>
      <c r="H41" s="3"/>
    </row>
    <row r="42" spans="1:8" x14ac:dyDescent="0.3">
      <c r="A42" s="357"/>
      <c r="B42" s="3" t="s">
        <v>337</v>
      </c>
      <c r="C42" s="3">
        <v>1</v>
      </c>
      <c r="D42" s="5"/>
      <c r="E42" s="5"/>
      <c r="F42" s="5"/>
      <c r="G42" s="3"/>
      <c r="H42" s="3"/>
    </row>
    <row r="43" spans="1:8" x14ac:dyDescent="0.3">
      <c r="A43" s="357"/>
      <c r="B43" s="3" t="s">
        <v>333</v>
      </c>
      <c r="C43" s="3">
        <v>1</v>
      </c>
      <c r="D43" s="5"/>
      <c r="E43" s="5"/>
      <c r="F43" s="5"/>
      <c r="G43" s="3"/>
      <c r="H43" s="3"/>
    </row>
    <row r="44" spans="1:8" x14ac:dyDescent="0.3">
      <c r="A44" s="357"/>
      <c r="B44" s="3" t="s">
        <v>338</v>
      </c>
      <c r="C44" s="3">
        <v>1</v>
      </c>
      <c r="D44" s="5"/>
      <c r="E44" s="5"/>
      <c r="F44" s="5"/>
      <c r="G44" s="3"/>
      <c r="H44" s="3"/>
    </row>
    <row r="45" spans="1:8" x14ac:dyDescent="0.3">
      <c r="A45" s="357"/>
      <c r="B45" s="3" t="s">
        <v>336</v>
      </c>
      <c r="C45" s="3">
        <v>1</v>
      </c>
      <c r="D45" s="5"/>
      <c r="E45" s="5"/>
      <c r="F45" s="5"/>
      <c r="G45" s="3"/>
      <c r="H45" s="3"/>
    </row>
    <row r="46" spans="1:8" x14ac:dyDescent="0.3">
      <c r="A46" s="357"/>
      <c r="B46" s="3" t="s">
        <v>191</v>
      </c>
      <c r="C46" s="3">
        <v>1</v>
      </c>
      <c r="D46" s="5">
        <v>2021</v>
      </c>
      <c r="E46" s="5"/>
      <c r="F46" s="5"/>
      <c r="G46" s="3"/>
      <c r="H46" s="3"/>
    </row>
    <row r="47" spans="1:8" x14ac:dyDescent="0.3">
      <c r="A47" s="357"/>
      <c r="B47" s="3" t="s">
        <v>169</v>
      </c>
      <c r="C47" s="3">
        <v>1</v>
      </c>
      <c r="D47" s="5">
        <v>2021</v>
      </c>
      <c r="E47" s="5"/>
      <c r="F47" s="5"/>
      <c r="G47" s="3"/>
      <c r="H47" s="3"/>
    </row>
    <row r="48" spans="1:8" x14ac:dyDescent="0.3">
      <c r="A48" s="357"/>
      <c r="B48" s="3" t="s">
        <v>190</v>
      </c>
      <c r="C48" s="3">
        <v>1</v>
      </c>
      <c r="D48" s="5">
        <v>2021</v>
      </c>
      <c r="E48" s="5"/>
      <c r="F48" s="5"/>
      <c r="G48" s="3"/>
      <c r="H48" s="3"/>
    </row>
    <row r="49" spans="1:8" x14ac:dyDescent="0.3">
      <c r="A49" s="357"/>
      <c r="B49" s="153" t="s">
        <v>385</v>
      </c>
      <c r="C49" s="153"/>
      <c r="D49" s="154"/>
      <c r="E49" s="154"/>
      <c r="F49" s="154"/>
      <c r="G49" s="3"/>
      <c r="H49" s="3"/>
    </row>
    <row r="50" spans="1:8" ht="15" customHeight="1" x14ac:dyDescent="0.3">
      <c r="A50" s="358" t="s">
        <v>344</v>
      </c>
      <c r="B50" s="3" t="s">
        <v>338</v>
      </c>
      <c r="C50" s="3">
        <v>1</v>
      </c>
      <c r="D50" s="5"/>
      <c r="E50" s="5"/>
      <c r="F50" s="5"/>
      <c r="G50" s="3"/>
      <c r="H50" s="3"/>
    </row>
    <row r="51" spans="1:8" x14ac:dyDescent="0.3">
      <c r="A51" s="358"/>
      <c r="B51" s="3" t="s">
        <v>337</v>
      </c>
      <c r="C51" s="3">
        <v>1</v>
      </c>
      <c r="D51" s="5"/>
      <c r="E51" s="5"/>
      <c r="F51" s="5"/>
      <c r="G51" s="3"/>
      <c r="H51" s="3"/>
    </row>
    <row r="52" spans="1:8" x14ac:dyDescent="0.3">
      <c r="A52" s="358"/>
      <c r="B52" s="3" t="s">
        <v>337</v>
      </c>
      <c r="C52" s="3">
        <v>1</v>
      </c>
      <c r="D52" s="5"/>
      <c r="E52" s="5"/>
      <c r="F52" s="5"/>
      <c r="G52" s="3"/>
      <c r="H52" s="3"/>
    </row>
    <row r="53" spans="1:8" x14ac:dyDescent="0.3">
      <c r="A53" s="358"/>
      <c r="B53" s="3" t="s">
        <v>331</v>
      </c>
      <c r="C53" s="3">
        <v>1</v>
      </c>
      <c r="D53" s="5"/>
      <c r="E53" s="5"/>
      <c r="F53" s="5"/>
      <c r="G53" s="3"/>
      <c r="H53" s="3"/>
    </row>
    <row r="54" spans="1:8" x14ac:dyDescent="0.3">
      <c r="A54" s="358"/>
      <c r="B54" s="3" t="s">
        <v>338</v>
      </c>
      <c r="C54" s="3">
        <v>1</v>
      </c>
      <c r="D54" s="5"/>
      <c r="E54" s="5"/>
      <c r="F54" s="5"/>
      <c r="G54" s="3"/>
      <c r="H54" s="3"/>
    </row>
    <row r="55" spans="1:8" x14ac:dyDescent="0.3">
      <c r="A55" s="358"/>
      <c r="B55" s="3" t="s">
        <v>342</v>
      </c>
      <c r="C55" s="3">
        <v>1</v>
      </c>
      <c r="D55" s="5"/>
      <c r="E55" s="5"/>
      <c r="F55" s="5"/>
      <c r="G55" s="3"/>
      <c r="H55" s="3"/>
    </row>
    <row r="56" spans="1:8" x14ac:dyDescent="0.3">
      <c r="A56" s="358"/>
      <c r="B56" s="3" t="s">
        <v>337</v>
      </c>
      <c r="C56" s="3">
        <v>1</v>
      </c>
      <c r="D56" s="5"/>
      <c r="E56" s="5"/>
      <c r="F56" s="5"/>
      <c r="G56" s="3"/>
      <c r="H56" s="3"/>
    </row>
    <row r="57" spans="1:8" x14ac:dyDescent="0.3">
      <c r="A57" s="358"/>
      <c r="B57" s="3" t="s">
        <v>333</v>
      </c>
      <c r="C57" s="3">
        <v>1</v>
      </c>
      <c r="D57" s="5"/>
      <c r="E57" s="5"/>
      <c r="F57" s="5"/>
      <c r="G57" s="3"/>
      <c r="H57" s="3"/>
    </row>
    <row r="58" spans="1:8" x14ac:dyDescent="0.3">
      <c r="A58" s="358"/>
      <c r="B58" s="3" t="s">
        <v>338</v>
      </c>
      <c r="C58" s="3">
        <v>1</v>
      </c>
      <c r="D58" s="5"/>
      <c r="E58" s="5"/>
      <c r="F58" s="5"/>
      <c r="G58" s="3"/>
      <c r="H58" s="3"/>
    </row>
    <row r="59" spans="1:8" x14ac:dyDescent="0.3">
      <c r="A59" s="358"/>
      <c r="B59" s="3" t="s">
        <v>333</v>
      </c>
      <c r="C59" s="3">
        <v>1</v>
      </c>
      <c r="D59" s="5"/>
      <c r="E59" s="5"/>
      <c r="F59" s="5"/>
      <c r="G59" s="3"/>
      <c r="H59" s="3"/>
    </row>
    <row r="60" spans="1:8" x14ac:dyDescent="0.3">
      <c r="A60" s="358"/>
      <c r="B60" s="3" t="s">
        <v>330</v>
      </c>
      <c r="C60" s="3">
        <v>1</v>
      </c>
      <c r="D60" s="5">
        <v>2019</v>
      </c>
      <c r="E60" s="5"/>
      <c r="F60" s="5"/>
      <c r="G60" s="3"/>
      <c r="H60" s="3"/>
    </row>
    <row r="61" spans="1:8" x14ac:dyDescent="0.3">
      <c r="A61" s="358"/>
      <c r="B61" s="3" t="s">
        <v>343</v>
      </c>
      <c r="C61" s="3">
        <v>1</v>
      </c>
      <c r="D61" s="5">
        <v>2019</v>
      </c>
      <c r="E61" s="5"/>
      <c r="F61" s="5"/>
      <c r="G61" s="3"/>
      <c r="H61" s="3"/>
    </row>
    <row r="62" spans="1:8" x14ac:dyDescent="0.3">
      <c r="A62" s="358"/>
      <c r="B62" s="3" t="s">
        <v>176</v>
      </c>
      <c r="C62" s="3">
        <v>1</v>
      </c>
      <c r="D62" s="5"/>
      <c r="E62" s="5"/>
      <c r="F62" s="5"/>
      <c r="G62" s="3"/>
      <c r="H62" s="3"/>
    </row>
    <row r="63" spans="1:8" x14ac:dyDescent="0.3">
      <c r="A63" s="358"/>
      <c r="B63" s="3" t="s">
        <v>191</v>
      </c>
      <c r="C63" s="3">
        <v>1</v>
      </c>
      <c r="D63" s="5"/>
      <c r="E63" s="5"/>
      <c r="F63" s="5"/>
      <c r="G63" s="3"/>
      <c r="H63" s="3"/>
    </row>
    <row r="64" spans="1:8" x14ac:dyDescent="0.3">
      <c r="A64" s="358"/>
      <c r="B64" s="3" t="s">
        <v>169</v>
      </c>
      <c r="C64" s="3">
        <v>1</v>
      </c>
      <c r="D64" s="5"/>
      <c r="E64" s="5"/>
      <c r="F64" s="5"/>
      <c r="G64" s="3"/>
      <c r="H64" s="3"/>
    </row>
    <row r="65" spans="1:8" x14ac:dyDescent="0.3">
      <c r="A65" s="358"/>
      <c r="B65" s="3" t="s">
        <v>190</v>
      </c>
      <c r="C65" s="3">
        <v>1</v>
      </c>
      <c r="D65" s="5">
        <v>2019</v>
      </c>
      <c r="E65" s="5"/>
      <c r="F65" s="5"/>
      <c r="G65" s="3"/>
      <c r="H65" s="3"/>
    </row>
    <row r="66" spans="1:8" x14ac:dyDescent="0.3">
      <c r="A66" s="358"/>
      <c r="B66" s="153" t="s">
        <v>385</v>
      </c>
      <c r="C66" s="153"/>
      <c r="D66" s="154"/>
      <c r="E66" s="154"/>
      <c r="F66" s="154"/>
      <c r="G66" s="3"/>
      <c r="H66" s="3"/>
    </row>
    <row r="67" spans="1:8" x14ac:dyDescent="0.3">
      <c r="A67" s="358" t="s">
        <v>347</v>
      </c>
      <c r="B67" s="3" t="s">
        <v>265</v>
      </c>
      <c r="C67" s="3">
        <v>2</v>
      </c>
      <c r="D67" s="5"/>
      <c r="E67" s="5"/>
      <c r="F67" s="5"/>
      <c r="G67" s="3"/>
      <c r="H67" s="3"/>
    </row>
    <row r="68" spans="1:8" ht="43.2" x14ac:dyDescent="0.3">
      <c r="A68" s="358"/>
      <c r="B68" s="51" t="s">
        <v>345</v>
      </c>
      <c r="C68" s="3">
        <v>2</v>
      </c>
      <c r="D68" s="5">
        <v>2019</v>
      </c>
      <c r="E68" s="5"/>
      <c r="F68" s="5"/>
      <c r="G68" s="3"/>
      <c r="H68" s="3"/>
    </row>
    <row r="69" spans="1:8" x14ac:dyDescent="0.3">
      <c r="A69" s="358"/>
      <c r="B69" s="3" t="s">
        <v>169</v>
      </c>
      <c r="C69" s="3">
        <v>1</v>
      </c>
      <c r="D69" s="5"/>
      <c r="E69" s="5"/>
      <c r="F69" s="5"/>
      <c r="G69" s="3"/>
      <c r="H69" s="3"/>
    </row>
    <row r="70" spans="1:8" x14ac:dyDescent="0.3">
      <c r="A70" s="358"/>
      <c r="B70" s="3" t="s">
        <v>190</v>
      </c>
      <c r="C70" s="3">
        <v>1</v>
      </c>
      <c r="D70" s="5"/>
      <c r="E70" s="5"/>
      <c r="F70" s="5"/>
      <c r="G70" s="3"/>
      <c r="H70" s="3"/>
    </row>
    <row r="71" spans="1:8" x14ac:dyDescent="0.3">
      <c r="A71" s="3"/>
      <c r="B71" s="3"/>
      <c r="C71" s="50">
        <f>SUM(C3:C70)</f>
        <v>73</v>
      </c>
      <c r="D71" s="5"/>
      <c r="E71" s="5"/>
      <c r="F71" s="5"/>
      <c r="G71" s="3"/>
      <c r="H71" s="3"/>
    </row>
    <row r="73" spans="1:8" ht="105" x14ac:dyDescent="0.3">
      <c r="B73" s="330" t="s">
        <v>474</v>
      </c>
      <c r="C73" s="2"/>
      <c r="D73" s="2"/>
      <c r="E73" s="2"/>
      <c r="F73" s="2"/>
    </row>
    <row r="74" spans="1:8" x14ac:dyDescent="0.3">
      <c r="C74" s="2"/>
      <c r="D74" s="2"/>
      <c r="E74" s="2"/>
      <c r="F74" s="2"/>
      <c r="G74" s="2"/>
    </row>
    <row r="75" spans="1:8" ht="21" x14ac:dyDescent="0.4">
      <c r="A75" s="328"/>
    </row>
  </sheetData>
  <autoFilter ref="A2:H71" xr:uid="{7219DE00-2737-4068-9FE8-A9E8F97A89A9}"/>
  <mergeCells count="6">
    <mergeCell ref="A1:C1"/>
    <mergeCell ref="A3:A23"/>
    <mergeCell ref="A24:A35"/>
    <mergeCell ref="A67:A70"/>
    <mergeCell ref="A50:A66"/>
    <mergeCell ref="A36:A49"/>
  </mergeCells>
  <pageMargins left="0.7" right="0.7" top="0.75" bottom="0.75" header="0.3" footer="0.3"/>
  <pageSetup paperSize="9" scale="81" orientation="portrait" verticalDpi="0" r:id="rId1"/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95"/>
  <sheetViews>
    <sheetView tabSelected="1" zoomScale="70" zoomScaleNormal="70" zoomScaleSheetLayoutView="85" workbookViewId="0">
      <selection activeCell="H94" sqref="H94"/>
    </sheetView>
  </sheetViews>
  <sheetFormatPr defaultRowHeight="14.4" x14ac:dyDescent="0.3"/>
  <cols>
    <col min="1" max="1" width="28.33203125" bestFit="1" customWidth="1"/>
    <col min="2" max="2" width="21.6640625" customWidth="1"/>
    <col min="3" max="3" width="11.44140625" customWidth="1"/>
    <col min="4" max="4" width="15.5546875" bestFit="1" customWidth="1"/>
    <col min="8" max="8" width="24.109375" bestFit="1" customWidth="1"/>
    <col min="9" max="12" width="26.33203125" customWidth="1"/>
  </cols>
  <sheetData>
    <row r="1" spans="1:12" ht="21" x14ac:dyDescent="0.4">
      <c r="A1" s="359" t="s">
        <v>477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 ht="28.8" x14ac:dyDescent="0.3">
      <c r="A2" s="39" t="s">
        <v>162</v>
      </c>
      <c r="B2" s="39" t="s">
        <v>1</v>
      </c>
      <c r="C2" s="40" t="s">
        <v>182</v>
      </c>
      <c r="D2" s="40" t="s">
        <v>183</v>
      </c>
      <c r="E2" s="14" t="s">
        <v>360</v>
      </c>
      <c r="F2" s="14" t="s">
        <v>348</v>
      </c>
      <c r="G2" s="59" t="s">
        <v>349</v>
      </c>
      <c r="H2" s="347" t="s">
        <v>417</v>
      </c>
      <c r="I2" s="326" t="s">
        <v>420</v>
      </c>
      <c r="J2" s="326" t="s">
        <v>421</v>
      </c>
      <c r="K2" s="324" t="s">
        <v>406</v>
      </c>
      <c r="L2" s="324" t="s">
        <v>458</v>
      </c>
    </row>
    <row r="3" spans="1:12" hidden="1" x14ac:dyDescent="0.3">
      <c r="A3" s="262" t="s">
        <v>163</v>
      </c>
      <c r="B3" s="97" t="s">
        <v>181</v>
      </c>
      <c r="C3" s="98">
        <v>1</v>
      </c>
      <c r="D3" s="98"/>
      <c r="E3" s="98"/>
      <c r="F3" s="98"/>
      <c r="G3" s="99"/>
      <c r="H3" s="99"/>
      <c r="I3" s="99"/>
      <c r="J3" s="99"/>
      <c r="K3" s="99"/>
      <c r="L3" s="99"/>
    </row>
    <row r="4" spans="1:12" x14ac:dyDescent="0.3">
      <c r="A4" s="262" t="s">
        <v>163</v>
      </c>
      <c r="B4" s="3" t="s">
        <v>164</v>
      </c>
      <c r="C4" s="69"/>
      <c r="D4" s="69">
        <v>1</v>
      </c>
      <c r="E4" s="3"/>
      <c r="F4" s="3"/>
      <c r="G4" s="61"/>
      <c r="H4" s="61" t="s">
        <v>460</v>
      </c>
      <c r="I4" s="269">
        <v>1</v>
      </c>
      <c r="J4" s="61"/>
      <c r="K4" s="61"/>
      <c r="L4" s="61"/>
    </row>
    <row r="5" spans="1:12" hidden="1" x14ac:dyDescent="0.3">
      <c r="A5" s="262" t="s">
        <v>163</v>
      </c>
      <c r="B5" s="23" t="s">
        <v>165</v>
      </c>
      <c r="C5" s="69"/>
      <c r="D5" s="69">
        <v>1</v>
      </c>
      <c r="E5" s="3"/>
      <c r="F5" s="3"/>
      <c r="G5" s="61"/>
      <c r="H5" s="61"/>
      <c r="I5" s="61"/>
      <c r="J5" s="61"/>
      <c r="K5" s="61"/>
      <c r="L5" s="61"/>
    </row>
    <row r="6" spans="1:12" hidden="1" x14ac:dyDescent="0.3">
      <c r="A6" s="262" t="s">
        <v>163</v>
      </c>
      <c r="B6" s="23" t="s">
        <v>166</v>
      </c>
      <c r="C6" s="69"/>
      <c r="D6" s="69">
        <v>1</v>
      </c>
      <c r="E6" s="3"/>
      <c r="F6" s="3"/>
      <c r="G6" s="61"/>
      <c r="H6" s="61"/>
      <c r="I6" s="61"/>
      <c r="J6" s="61"/>
      <c r="K6" s="61"/>
      <c r="L6" s="61"/>
    </row>
    <row r="7" spans="1:12" x14ac:dyDescent="0.3">
      <c r="A7" s="262" t="s">
        <v>163</v>
      </c>
      <c r="B7" s="3" t="s">
        <v>167</v>
      </c>
      <c r="C7" s="69"/>
      <c r="D7" s="69">
        <v>1</v>
      </c>
      <c r="E7" s="3">
        <v>4.13</v>
      </c>
      <c r="F7" s="3">
        <v>1.0900000000000001</v>
      </c>
      <c r="G7" s="61">
        <f>E7*F7</f>
        <v>4.5017000000000005</v>
      </c>
      <c r="H7" s="61" t="s">
        <v>437</v>
      </c>
      <c r="I7" s="269"/>
      <c r="J7" s="61"/>
      <c r="K7" s="61"/>
      <c r="L7" s="61"/>
    </row>
    <row r="8" spans="1:12" hidden="1" x14ac:dyDescent="0.3">
      <c r="A8" s="262" t="s">
        <v>163</v>
      </c>
      <c r="B8" s="30" t="s">
        <v>168</v>
      </c>
      <c r="C8" s="69"/>
      <c r="D8" s="69">
        <v>1</v>
      </c>
      <c r="E8" s="3"/>
      <c r="F8" s="3"/>
      <c r="G8" s="61"/>
      <c r="H8" s="61"/>
      <c r="I8" s="61"/>
      <c r="J8" s="61"/>
      <c r="K8" s="61"/>
      <c r="L8" s="61"/>
    </row>
    <row r="9" spans="1:12" hidden="1" x14ac:dyDescent="0.3">
      <c r="A9" s="262" t="s">
        <v>163</v>
      </c>
      <c r="B9" s="30" t="s">
        <v>169</v>
      </c>
      <c r="C9" s="69"/>
      <c r="D9" s="69">
        <v>1</v>
      </c>
      <c r="E9" s="3"/>
      <c r="F9" s="3"/>
      <c r="G9" s="61"/>
      <c r="H9" s="61"/>
      <c r="I9" s="61"/>
      <c r="J9" s="61"/>
      <c r="K9" s="61"/>
      <c r="L9" s="61"/>
    </row>
    <row r="10" spans="1:12" hidden="1" x14ac:dyDescent="0.3">
      <c r="A10" s="262" t="s">
        <v>163</v>
      </c>
      <c r="B10" s="16" t="s">
        <v>170</v>
      </c>
      <c r="C10" s="69"/>
      <c r="D10" s="69">
        <v>1</v>
      </c>
      <c r="E10" s="3"/>
      <c r="F10" s="3"/>
      <c r="G10" s="61"/>
      <c r="H10" s="61"/>
      <c r="I10" s="61"/>
      <c r="J10" s="61"/>
      <c r="K10" s="61"/>
      <c r="L10" s="61"/>
    </row>
    <row r="11" spans="1:12" hidden="1" x14ac:dyDescent="0.3">
      <c r="A11" s="262" t="s">
        <v>163</v>
      </c>
      <c r="B11" s="23" t="s">
        <v>171</v>
      </c>
      <c r="C11" s="69"/>
      <c r="D11" s="69">
        <v>1</v>
      </c>
      <c r="E11" s="3"/>
      <c r="F11" s="3"/>
      <c r="G11" s="61"/>
      <c r="H11" s="61"/>
      <c r="I11" s="61"/>
      <c r="J11" s="61"/>
      <c r="K11" s="61"/>
      <c r="L11" s="61"/>
    </row>
    <row r="12" spans="1:12" x14ac:dyDescent="0.3">
      <c r="A12" s="262" t="s">
        <v>163</v>
      </c>
      <c r="B12" s="93" t="s">
        <v>172</v>
      </c>
      <c r="C12" s="150"/>
      <c r="D12" s="150"/>
      <c r="E12" s="88"/>
      <c r="F12" s="88"/>
      <c r="G12" s="94"/>
      <c r="H12" s="94" t="s">
        <v>408</v>
      </c>
      <c r="I12" s="270">
        <v>1</v>
      </c>
      <c r="J12" s="94"/>
      <c r="K12" s="94"/>
      <c r="L12" s="94"/>
    </row>
    <row r="13" spans="1:12" hidden="1" x14ac:dyDescent="0.3">
      <c r="A13" s="262" t="s">
        <v>163</v>
      </c>
      <c r="B13" s="30" t="s">
        <v>169</v>
      </c>
      <c r="C13" s="69"/>
      <c r="D13" s="69">
        <v>1</v>
      </c>
      <c r="E13" s="3"/>
      <c r="F13" s="3"/>
      <c r="G13" s="61"/>
      <c r="H13" s="61"/>
      <c r="I13" s="61"/>
      <c r="J13" s="61"/>
      <c r="K13" s="61"/>
      <c r="L13" s="61"/>
    </row>
    <row r="14" spans="1:12" hidden="1" x14ac:dyDescent="0.3">
      <c r="A14" s="262" t="s">
        <v>163</v>
      </c>
      <c r="B14" s="30" t="s">
        <v>173</v>
      </c>
      <c r="C14" s="69"/>
      <c r="D14" s="69">
        <v>1</v>
      </c>
      <c r="E14" s="3"/>
      <c r="F14" s="3"/>
      <c r="G14" s="61"/>
      <c r="H14" s="61"/>
      <c r="I14" s="61"/>
      <c r="J14" s="61"/>
      <c r="K14" s="61"/>
      <c r="L14" s="61"/>
    </row>
    <row r="15" spans="1:12" hidden="1" x14ac:dyDescent="0.3">
      <c r="A15" s="262" t="s">
        <v>163</v>
      </c>
      <c r="B15" s="88" t="s">
        <v>174</v>
      </c>
      <c r="C15" s="150"/>
      <c r="D15" s="150"/>
      <c r="E15" s="88"/>
      <c r="F15" s="88"/>
      <c r="G15" s="94"/>
      <c r="H15" s="94"/>
      <c r="I15" s="94"/>
      <c r="J15" s="94"/>
      <c r="K15" s="94"/>
      <c r="L15" s="94"/>
    </row>
    <row r="16" spans="1:12" hidden="1" x14ac:dyDescent="0.3">
      <c r="A16" s="109" t="s">
        <v>175</v>
      </c>
      <c r="B16" s="3" t="s">
        <v>187</v>
      </c>
      <c r="C16" s="69">
        <v>1</v>
      </c>
      <c r="D16" s="69"/>
      <c r="E16" s="3">
        <v>4.34</v>
      </c>
      <c r="F16" s="3">
        <v>0.9</v>
      </c>
      <c r="G16" s="61">
        <f>E16*F16</f>
        <v>3.9060000000000001</v>
      </c>
      <c r="H16" s="61"/>
      <c r="I16" s="61"/>
      <c r="J16" s="61"/>
      <c r="K16" s="61"/>
      <c r="L16" s="61"/>
    </row>
    <row r="17" spans="1:12" hidden="1" x14ac:dyDescent="0.3">
      <c r="A17" s="109" t="s">
        <v>175</v>
      </c>
      <c r="B17" s="23" t="s">
        <v>72</v>
      </c>
      <c r="C17" s="69"/>
      <c r="D17" s="69">
        <v>1</v>
      </c>
      <c r="E17" s="3"/>
      <c r="F17" s="3"/>
      <c r="G17" s="61"/>
      <c r="H17" s="61"/>
      <c r="I17" s="61"/>
      <c r="J17" s="61"/>
      <c r="K17" s="61"/>
      <c r="L17" s="61"/>
    </row>
    <row r="18" spans="1:12" hidden="1" x14ac:dyDescent="0.3">
      <c r="A18" s="109" t="s">
        <v>175</v>
      </c>
      <c r="B18" s="23" t="s">
        <v>70</v>
      </c>
      <c r="C18" s="69"/>
      <c r="D18" s="69">
        <v>1</v>
      </c>
      <c r="E18" s="3"/>
      <c r="F18" s="3"/>
      <c r="G18" s="61"/>
      <c r="H18" s="61"/>
      <c r="I18" s="61"/>
      <c r="J18" s="61"/>
      <c r="K18" s="61"/>
      <c r="L18" s="61"/>
    </row>
    <row r="19" spans="1:12" hidden="1" x14ac:dyDescent="0.3">
      <c r="A19" s="109" t="s">
        <v>175</v>
      </c>
      <c r="B19" s="16" t="s">
        <v>273</v>
      </c>
      <c r="C19" s="69"/>
      <c r="D19" s="69">
        <v>1</v>
      </c>
      <c r="E19" s="3"/>
      <c r="F19" s="3"/>
      <c r="G19" s="61"/>
      <c r="H19" s="61"/>
      <c r="I19" s="61"/>
      <c r="J19" s="61"/>
      <c r="K19" s="61"/>
      <c r="L19" s="61"/>
    </row>
    <row r="20" spans="1:12" hidden="1" x14ac:dyDescent="0.3">
      <c r="A20" s="109" t="s">
        <v>175</v>
      </c>
      <c r="B20" s="3" t="s">
        <v>166</v>
      </c>
      <c r="C20" s="69"/>
      <c r="D20" s="69">
        <v>1</v>
      </c>
      <c r="E20" s="3"/>
      <c r="F20" s="3"/>
      <c r="G20" s="61"/>
      <c r="H20" s="61"/>
      <c r="I20" s="61"/>
      <c r="J20" s="61"/>
      <c r="K20" s="61"/>
      <c r="L20" s="61"/>
    </row>
    <row r="21" spans="1:12" x14ac:dyDescent="0.3">
      <c r="A21" s="109" t="s">
        <v>175</v>
      </c>
      <c r="B21" s="3" t="s">
        <v>171</v>
      </c>
      <c r="C21" s="69">
        <v>1</v>
      </c>
      <c r="D21" s="69"/>
      <c r="E21" s="3"/>
      <c r="F21" s="3"/>
      <c r="G21" s="61"/>
      <c r="H21" s="61" t="s">
        <v>424</v>
      </c>
      <c r="I21" s="269">
        <v>1</v>
      </c>
      <c r="J21" s="61"/>
      <c r="K21" s="61"/>
      <c r="L21" s="61"/>
    </row>
    <row r="22" spans="1:12" hidden="1" x14ac:dyDescent="0.3">
      <c r="A22" s="109" t="s">
        <v>175</v>
      </c>
      <c r="B22" s="3" t="s">
        <v>398</v>
      </c>
      <c r="C22" s="69">
        <v>1</v>
      </c>
      <c r="D22" s="69"/>
      <c r="E22" s="3"/>
      <c r="F22" s="3"/>
      <c r="G22" s="61"/>
      <c r="H22" s="61"/>
      <c r="I22" s="61"/>
      <c r="J22" s="61"/>
      <c r="K22" s="61"/>
      <c r="L22" s="61"/>
    </row>
    <row r="23" spans="1:12" x14ac:dyDescent="0.3">
      <c r="A23" s="109" t="s">
        <v>175</v>
      </c>
      <c r="B23" s="23" t="s">
        <v>169</v>
      </c>
      <c r="C23" s="69"/>
      <c r="D23" s="69">
        <v>1</v>
      </c>
      <c r="E23" s="3"/>
      <c r="F23" s="3"/>
      <c r="G23" s="61"/>
      <c r="H23" s="61" t="s">
        <v>424</v>
      </c>
      <c r="I23" s="269">
        <v>1</v>
      </c>
      <c r="J23" s="61"/>
      <c r="K23" s="61"/>
      <c r="L23" s="61"/>
    </row>
    <row r="24" spans="1:12" hidden="1" x14ac:dyDescent="0.3">
      <c r="A24" s="109" t="s">
        <v>175</v>
      </c>
      <c r="B24" s="23" t="s">
        <v>176</v>
      </c>
      <c r="C24" s="69"/>
      <c r="D24" s="69">
        <v>1</v>
      </c>
      <c r="E24" s="3"/>
      <c r="F24" s="3"/>
      <c r="G24" s="61"/>
      <c r="H24" s="61"/>
      <c r="I24" s="61"/>
      <c r="J24" s="61"/>
      <c r="K24" s="61"/>
      <c r="L24" s="61"/>
    </row>
    <row r="25" spans="1:12" hidden="1" x14ac:dyDescent="0.3">
      <c r="A25" s="109" t="s">
        <v>177</v>
      </c>
      <c r="B25" s="86" t="s">
        <v>181</v>
      </c>
      <c r="C25" s="150"/>
      <c r="D25" s="150"/>
      <c r="E25" s="88"/>
      <c r="F25" s="88"/>
      <c r="G25" s="94"/>
      <c r="H25" s="94"/>
      <c r="I25" s="94"/>
      <c r="J25" s="94"/>
      <c r="K25" s="94"/>
      <c r="L25" s="94"/>
    </row>
    <row r="26" spans="1:12" hidden="1" x14ac:dyDescent="0.3">
      <c r="A26" s="109" t="s">
        <v>177</v>
      </c>
      <c r="B26" s="16" t="s">
        <v>164</v>
      </c>
      <c r="C26" s="69"/>
      <c r="D26" s="69">
        <v>1</v>
      </c>
      <c r="E26" s="3"/>
      <c r="F26" s="3"/>
      <c r="G26" s="61"/>
      <c r="H26" s="61"/>
      <c r="I26" s="61"/>
      <c r="J26" s="61"/>
      <c r="K26" s="61"/>
      <c r="L26" s="61"/>
    </row>
    <row r="27" spans="1:12" hidden="1" x14ac:dyDescent="0.3">
      <c r="A27" s="109" t="s">
        <v>177</v>
      </c>
      <c r="B27" s="3" t="s">
        <v>170</v>
      </c>
      <c r="C27" s="69"/>
      <c r="D27" s="69">
        <v>1</v>
      </c>
      <c r="E27" s="3"/>
      <c r="F27" s="3"/>
      <c r="G27" s="61"/>
      <c r="H27" s="61"/>
      <c r="I27" s="61"/>
      <c r="J27" s="61"/>
      <c r="K27" s="61"/>
      <c r="L27" s="61"/>
    </row>
    <row r="28" spans="1:12" hidden="1" x14ac:dyDescent="0.3">
      <c r="A28" s="109" t="s">
        <v>177</v>
      </c>
      <c r="B28" s="23" t="s">
        <v>178</v>
      </c>
      <c r="C28" s="69"/>
      <c r="D28" s="69">
        <v>1</v>
      </c>
      <c r="E28" s="3">
        <v>2.5</v>
      </c>
      <c r="F28" s="3">
        <v>1.26</v>
      </c>
      <c r="G28" s="61">
        <f>E28*F28</f>
        <v>3.15</v>
      </c>
      <c r="H28" s="61"/>
      <c r="I28" s="61"/>
      <c r="J28" s="61"/>
      <c r="K28" s="61"/>
      <c r="L28" s="61"/>
    </row>
    <row r="29" spans="1:12" hidden="1" x14ac:dyDescent="0.3">
      <c r="A29" s="109" t="s">
        <v>177</v>
      </c>
      <c r="B29" s="23" t="s">
        <v>300</v>
      </c>
      <c r="C29" s="69"/>
      <c r="D29" s="69">
        <v>1</v>
      </c>
      <c r="E29" s="3"/>
      <c r="F29" s="3"/>
      <c r="G29" s="61"/>
      <c r="H29" s="61"/>
      <c r="I29" s="61"/>
      <c r="J29" s="61"/>
      <c r="K29" s="61"/>
      <c r="L29" s="61"/>
    </row>
    <row r="30" spans="1:12" hidden="1" x14ac:dyDescent="0.3">
      <c r="A30" s="109" t="s">
        <v>177</v>
      </c>
      <c r="B30" s="23" t="s">
        <v>169</v>
      </c>
      <c r="C30" s="69"/>
      <c r="D30" s="69">
        <v>1</v>
      </c>
      <c r="E30" s="3"/>
      <c r="F30" s="3"/>
      <c r="G30" s="61"/>
      <c r="H30" s="61"/>
      <c r="I30" s="61"/>
      <c r="J30" s="61"/>
      <c r="K30" s="61"/>
      <c r="L30" s="61"/>
    </row>
    <row r="31" spans="1:12" x14ac:dyDescent="0.3">
      <c r="A31" s="109" t="s">
        <v>177</v>
      </c>
      <c r="B31" s="23" t="s">
        <v>179</v>
      </c>
      <c r="C31" s="69"/>
      <c r="D31" s="69">
        <v>1</v>
      </c>
      <c r="E31" s="3"/>
      <c r="F31" s="3"/>
      <c r="G31" s="61"/>
      <c r="H31" s="348" t="s">
        <v>423</v>
      </c>
      <c r="I31" s="349"/>
      <c r="J31" s="348"/>
      <c r="K31" s="348"/>
      <c r="L31" s="348"/>
    </row>
    <row r="32" spans="1:12" x14ac:dyDescent="0.3">
      <c r="A32" s="109" t="s">
        <v>177</v>
      </c>
      <c r="B32" s="3" t="s">
        <v>178</v>
      </c>
      <c r="C32" s="69"/>
      <c r="D32" s="69">
        <v>1</v>
      </c>
      <c r="E32" s="3">
        <v>2.5</v>
      </c>
      <c r="F32" s="3">
        <v>1.26</v>
      </c>
      <c r="G32" s="61">
        <f>E32*F32</f>
        <v>3.15</v>
      </c>
      <c r="H32" s="61" t="s">
        <v>428</v>
      </c>
      <c r="I32" s="269">
        <v>1</v>
      </c>
      <c r="J32" s="61"/>
      <c r="K32" s="61"/>
      <c r="L32" s="61"/>
    </row>
    <row r="33" spans="1:12" hidden="1" x14ac:dyDescent="0.3">
      <c r="A33" s="109" t="s">
        <v>177</v>
      </c>
      <c r="B33" s="3" t="s">
        <v>398</v>
      </c>
      <c r="C33" s="69">
        <v>1</v>
      </c>
      <c r="D33" s="69"/>
      <c r="E33" s="3"/>
      <c r="F33" s="3"/>
      <c r="G33" s="61"/>
      <c r="H33" s="61"/>
      <c r="I33" s="61"/>
      <c r="J33" s="61"/>
      <c r="K33" s="61"/>
      <c r="L33" s="61"/>
    </row>
    <row r="34" spans="1:12" hidden="1" x14ac:dyDescent="0.3">
      <c r="A34" s="109" t="s">
        <v>180</v>
      </c>
      <c r="B34" s="23" t="s">
        <v>72</v>
      </c>
      <c r="C34" s="69"/>
      <c r="D34" s="69">
        <v>1</v>
      </c>
      <c r="E34" s="3"/>
      <c r="F34" s="3"/>
      <c r="G34" s="61"/>
      <c r="H34" s="61"/>
      <c r="I34" s="61"/>
      <c r="J34" s="61"/>
      <c r="K34" s="61"/>
      <c r="L34" s="61"/>
    </row>
    <row r="35" spans="1:12" hidden="1" x14ac:dyDescent="0.3">
      <c r="A35" s="109" t="s">
        <v>180</v>
      </c>
      <c r="B35" s="23" t="s">
        <v>70</v>
      </c>
      <c r="C35" s="69"/>
      <c r="D35" s="69">
        <v>1</v>
      </c>
      <c r="E35" s="3"/>
      <c r="F35" s="3"/>
      <c r="G35" s="61"/>
      <c r="H35" s="61"/>
      <c r="I35" s="61"/>
      <c r="J35" s="61"/>
      <c r="K35" s="61"/>
      <c r="L35" s="61"/>
    </row>
    <row r="36" spans="1:12" hidden="1" x14ac:dyDescent="0.3">
      <c r="A36" s="109" t="s">
        <v>180</v>
      </c>
      <c r="B36" s="16" t="s">
        <v>273</v>
      </c>
      <c r="C36" s="69"/>
      <c r="D36" s="69">
        <v>1</v>
      </c>
      <c r="E36" s="3"/>
      <c r="F36" s="3"/>
      <c r="G36" s="61"/>
      <c r="H36" s="61"/>
      <c r="I36" s="61"/>
      <c r="J36" s="61"/>
      <c r="K36" s="61"/>
      <c r="L36" s="61"/>
    </row>
    <row r="37" spans="1:12" x14ac:dyDescent="0.3">
      <c r="A37" s="109" t="s">
        <v>180</v>
      </c>
      <c r="B37" s="3" t="s">
        <v>171</v>
      </c>
      <c r="C37" s="69"/>
      <c r="D37" s="69">
        <v>1</v>
      </c>
      <c r="E37" s="3"/>
      <c r="F37" s="3"/>
      <c r="G37" s="61"/>
      <c r="H37" s="61" t="s">
        <v>424</v>
      </c>
      <c r="I37" s="269">
        <v>1</v>
      </c>
      <c r="J37" s="61"/>
      <c r="K37" s="61"/>
      <c r="L37" s="61"/>
    </row>
    <row r="38" spans="1:12" hidden="1" x14ac:dyDescent="0.3">
      <c r="A38" s="109" t="s">
        <v>180</v>
      </c>
      <c r="B38" s="23" t="s">
        <v>169</v>
      </c>
      <c r="C38" s="69"/>
      <c r="D38" s="69">
        <v>1</v>
      </c>
      <c r="E38" s="3"/>
      <c r="F38" s="3"/>
      <c r="G38" s="61"/>
      <c r="H38" s="61"/>
      <c r="I38" s="61"/>
      <c r="J38" s="61"/>
      <c r="K38" s="61"/>
      <c r="L38" s="61"/>
    </row>
    <row r="39" spans="1:12" hidden="1" x14ac:dyDescent="0.3">
      <c r="A39" s="109" t="s">
        <v>180</v>
      </c>
      <c r="B39" s="23" t="s">
        <v>176</v>
      </c>
      <c r="C39" s="69"/>
      <c r="D39" s="69">
        <v>1</v>
      </c>
      <c r="E39" s="3"/>
      <c r="F39" s="3"/>
      <c r="G39" s="61"/>
      <c r="H39" s="61"/>
      <c r="I39" s="61"/>
      <c r="J39" s="61"/>
      <c r="K39" s="61"/>
      <c r="L39" s="61"/>
    </row>
    <row r="40" spans="1:12" hidden="1" x14ac:dyDescent="0.3">
      <c r="A40" s="109" t="s">
        <v>308</v>
      </c>
      <c r="B40" s="16" t="s">
        <v>185</v>
      </c>
      <c r="C40" s="69">
        <v>1</v>
      </c>
      <c r="D40" s="69"/>
      <c r="E40" s="3">
        <v>3.81</v>
      </c>
      <c r="F40" s="3">
        <v>0.65</v>
      </c>
      <c r="G40" s="61">
        <f>E40*F40</f>
        <v>2.4765000000000001</v>
      </c>
      <c r="H40" s="61"/>
      <c r="I40" s="61"/>
      <c r="J40" s="61"/>
      <c r="K40" s="61"/>
      <c r="L40" s="61"/>
    </row>
    <row r="41" spans="1:12" hidden="1" x14ac:dyDescent="0.3">
      <c r="A41" s="109" t="s">
        <v>308</v>
      </c>
      <c r="B41" s="16" t="s">
        <v>301</v>
      </c>
      <c r="C41" s="69"/>
      <c r="D41" s="69">
        <v>1</v>
      </c>
      <c r="E41" s="3">
        <v>1.44</v>
      </c>
      <c r="F41" s="3">
        <v>0.43</v>
      </c>
      <c r="G41" s="61">
        <f>E41*F41</f>
        <v>0.61919999999999997</v>
      </c>
      <c r="H41" s="61"/>
      <c r="I41" s="61"/>
      <c r="J41" s="61"/>
      <c r="K41" s="61"/>
      <c r="L41" s="61"/>
    </row>
    <row r="42" spans="1:12" hidden="1" x14ac:dyDescent="0.3">
      <c r="A42" s="109" t="s">
        <v>306</v>
      </c>
      <c r="B42" s="23" t="s">
        <v>184</v>
      </c>
      <c r="C42" s="69"/>
      <c r="D42" s="69">
        <v>1</v>
      </c>
      <c r="E42" s="3"/>
      <c r="F42" s="3"/>
      <c r="G42" s="61"/>
      <c r="H42" s="61"/>
      <c r="I42" s="61"/>
      <c r="J42" s="61"/>
      <c r="K42" s="61"/>
      <c r="L42" s="61"/>
    </row>
    <row r="43" spans="1:12" hidden="1" x14ac:dyDescent="0.3">
      <c r="A43" s="109" t="s">
        <v>306</v>
      </c>
      <c r="B43" s="23" t="s">
        <v>166</v>
      </c>
      <c r="C43" s="69"/>
      <c r="D43" s="69">
        <v>1</v>
      </c>
      <c r="E43" s="3"/>
      <c r="F43" s="3"/>
      <c r="G43" s="61"/>
      <c r="H43" s="61"/>
      <c r="I43" s="61"/>
      <c r="J43" s="61"/>
      <c r="K43" s="61"/>
      <c r="L43" s="61"/>
    </row>
    <row r="44" spans="1:12" hidden="1" x14ac:dyDescent="0.3">
      <c r="A44" s="109" t="s">
        <v>306</v>
      </c>
      <c r="B44" s="16" t="s">
        <v>167</v>
      </c>
      <c r="C44" s="69"/>
      <c r="D44" s="69">
        <v>1</v>
      </c>
      <c r="E44" s="3">
        <v>2.29</v>
      </c>
      <c r="F44" s="3">
        <v>2.0699999999999998</v>
      </c>
      <c r="G44" s="61">
        <f>E44*F44</f>
        <v>4.7402999999999995</v>
      </c>
      <c r="H44" s="61"/>
      <c r="I44" s="61"/>
      <c r="J44" s="61"/>
      <c r="K44" s="61"/>
      <c r="L44" s="61"/>
    </row>
    <row r="45" spans="1:12" hidden="1" x14ac:dyDescent="0.3">
      <c r="A45" s="109" t="s">
        <v>306</v>
      </c>
      <c r="B45" s="23" t="s">
        <v>168</v>
      </c>
      <c r="C45" s="69"/>
      <c r="D45" s="69">
        <v>1</v>
      </c>
      <c r="E45" s="3"/>
      <c r="F45" s="3"/>
      <c r="G45" s="61"/>
      <c r="H45" s="61"/>
      <c r="I45" s="61"/>
      <c r="J45" s="61"/>
      <c r="K45" s="61"/>
      <c r="L45" s="61"/>
    </row>
    <row r="46" spans="1:12" hidden="1" x14ac:dyDescent="0.3">
      <c r="A46" s="109" t="s">
        <v>306</v>
      </c>
      <c r="B46" s="23" t="s">
        <v>169</v>
      </c>
      <c r="C46" s="69"/>
      <c r="D46" s="69">
        <v>1</v>
      </c>
      <c r="E46" s="3"/>
      <c r="F46" s="3"/>
      <c r="G46" s="61"/>
      <c r="H46" s="61"/>
      <c r="I46" s="61"/>
      <c r="J46" s="61"/>
      <c r="K46" s="61"/>
      <c r="L46" s="61"/>
    </row>
    <row r="47" spans="1:12" hidden="1" x14ac:dyDescent="0.3">
      <c r="A47" s="109" t="s">
        <v>306</v>
      </c>
      <c r="B47" s="47" t="s">
        <v>171</v>
      </c>
      <c r="C47" s="69">
        <v>1</v>
      </c>
      <c r="D47" s="69"/>
      <c r="E47" s="3"/>
      <c r="F47" s="3"/>
      <c r="G47" s="61"/>
      <c r="H47" s="61"/>
      <c r="I47" s="61"/>
      <c r="J47" s="61"/>
      <c r="K47" s="61"/>
      <c r="L47" s="61"/>
    </row>
    <row r="48" spans="1:12" hidden="1" x14ac:dyDescent="0.3">
      <c r="A48" s="109" t="s">
        <v>306</v>
      </c>
      <c r="B48" s="47" t="s">
        <v>172</v>
      </c>
      <c r="C48" s="69">
        <v>1</v>
      </c>
      <c r="D48" s="69"/>
      <c r="E48" s="3"/>
      <c r="F48" s="3"/>
      <c r="G48" s="61"/>
      <c r="H48" s="61"/>
      <c r="I48" s="61"/>
      <c r="J48" s="61"/>
      <c r="K48" s="61"/>
      <c r="L48" s="61"/>
    </row>
    <row r="49" spans="1:12" hidden="1" x14ac:dyDescent="0.3">
      <c r="A49" s="109" t="s">
        <v>306</v>
      </c>
      <c r="B49" s="23" t="s">
        <v>169</v>
      </c>
      <c r="C49" s="69"/>
      <c r="D49" s="69">
        <v>1</v>
      </c>
      <c r="E49" s="3"/>
      <c r="F49" s="3"/>
      <c r="G49" s="61"/>
      <c r="H49" s="61"/>
      <c r="I49" s="61"/>
      <c r="J49" s="61"/>
      <c r="K49" s="61"/>
      <c r="L49" s="61"/>
    </row>
    <row r="50" spans="1:12" hidden="1" x14ac:dyDescent="0.3">
      <c r="A50" s="109" t="s">
        <v>306</v>
      </c>
      <c r="B50" s="23" t="s">
        <v>173</v>
      </c>
      <c r="C50" s="69"/>
      <c r="D50" s="69">
        <v>1</v>
      </c>
      <c r="E50" s="3"/>
      <c r="F50" s="3"/>
      <c r="G50" s="61"/>
      <c r="H50" s="61"/>
      <c r="I50" s="61"/>
      <c r="J50" s="61"/>
      <c r="K50" s="61"/>
      <c r="L50" s="61"/>
    </row>
    <row r="51" spans="1:12" hidden="1" x14ac:dyDescent="0.3">
      <c r="A51" s="109" t="s">
        <v>306</v>
      </c>
      <c r="B51" s="86" t="s">
        <v>174</v>
      </c>
      <c r="C51" s="150"/>
      <c r="D51" s="150"/>
      <c r="E51" s="88"/>
      <c r="F51" s="88"/>
      <c r="G51" s="94"/>
      <c r="H51" s="94"/>
      <c r="I51" s="94"/>
      <c r="J51" s="94"/>
      <c r="K51" s="94"/>
      <c r="L51" s="94"/>
    </row>
    <row r="52" spans="1:12" hidden="1" x14ac:dyDescent="0.3">
      <c r="A52" s="109" t="s">
        <v>305</v>
      </c>
      <c r="B52" s="16" t="s">
        <v>178</v>
      </c>
      <c r="C52" s="69"/>
      <c r="D52" s="69">
        <v>1</v>
      </c>
      <c r="E52" s="3">
        <v>1.7</v>
      </c>
      <c r="F52" s="3">
        <v>1.4</v>
      </c>
      <c r="G52" s="61">
        <f>E52*F52</f>
        <v>2.38</v>
      </c>
      <c r="H52" s="61"/>
      <c r="I52" s="61"/>
      <c r="J52" s="61"/>
      <c r="K52" s="61"/>
      <c r="L52" s="61"/>
    </row>
    <row r="53" spans="1:12" hidden="1" x14ac:dyDescent="0.3">
      <c r="A53" s="109" t="s">
        <v>305</v>
      </c>
      <c r="B53" s="16" t="s">
        <v>43</v>
      </c>
      <c r="C53" s="69"/>
      <c r="D53" s="69"/>
      <c r="E53" s="3"/>
      <c r="F53" s="3"/>
      <c r="G53" s="61"/>
      <c r="H53" s="61"/>
      <c r="I53" s="61"/>
      <c r="J53" s="61"/>
      <c r="K53" s="61"/>
      <c r="L53" s="61"/>
    </row>
    <row r="54" spans="1:12" hidden="1" x14ac:dyDescent="0.3">
      <c r="A54" s="109" t="s">
        <v>305</v>
      </c>
      <c r="B54" s="16" t="s">
        <v>272</v>
      </c>
      <c r="C54" s="69"/>
      <c r="D54" s="69"/>
      <c r="E54" s="3"/>
      <c r="F54" s="3"/>
      <c r="G54" s="61"/>
      <c r="H54" s="61"/>
      <c r="I54" s="61"/>
      <c r="J54" s="61"/>
      <c r="K54" s="61"/>
      <c r="L54" s="61"/>
    </row>
    <row r="55" spans="1:12" hidden="1" x14ac:dyDescent="0.3">
      <c r="A55" s="109" t="s">
        <v>305</v>
      </c>
      <c r="B55" s="16" t="s">
        <v>307</v>
      </c>
      <c r="C55" s="69"/>
      <c r="D55" s="69"/>
      <c r="E55" s="3"/>
      <c r="F55" s="3"/>
      <c r="G55" s="61"/>
      <c r="H55" s="61"/>
      <c r="I55" s="61"/>
      <c r="J55" s="61"/>
      <c r="K55" s="61"/>
      <c r="L55" s="61"/>
    </row>
    <row r="56" spans="1:12" hidden="1" x14ac:dyDescent="0.3">
      <c r="A56" s="109" t="s">
        <v>305</v>
      </c>
      <c r="B56" s="16" t="s">
        <v>74</v>
      </c>
      <c r="C56" s="69"/>
      <c r="D56" s="69"/>
      <c r="E56" s="3"/>
      <c r="F56" s="3"/>
      <c r="G56" s="61"/>
      <c r="H56" s="61"/>
      <c r="I56" s="61"/>
      <c r="J56" s="61"/>
      <c r="K56" s="61"/>
      <c r="L56" s="61"/>
    </row>
    <row r="57" spans="1:12" hidden="1" x14ac:dyDescent="0.3">
      <c r="A57" s="109" t="s">
        <v>305</v>
      </c>
      <c r="B57" s="23" t="s">
        <v>184</v>
      </c>
      <c r="C57" s="69"/>
      <c r="D57" s="69">
        <v>1</v>
      </c>
      <c r="E57" s="3"/>
      <c r="F57" s="3"/>
      <c r="G57" s="61"/>
      <c r="H57" s="61"/>
      <c r="I57" s="61"/>
      <c r="J57" s="61"/>
      <c r="K57" s="61"/>
      <c r="L57" s="61"/>
    </row>
    <row r="58" spans="1:12" hidden="1" x14ac:dyDescent="0.3">
      <c r="A58" s="109" t="s">
        <v>305</v>
      </c>
      <c r="B58" s="23" t="s">
        <v>166</v>
      </c>
      <c r="C58" s="69"/>
      <c r="D58" s="69">
        <v>1</v>
      </c>
      <c r="E58" s="3"/>
      <c r="F58" s="3"/>
      <c r="G58" s="61"/>
      <c r="H58" s="61"/>
      <c r="I58" s="61"/>
      <c r="J58" s="61"/>
      <c r="K58" s="61"/>
      <c r="L58" s="61"/>
    </row>
    <row r="59" spans="1:12" ht="20.25" hidden="1" customHeight="1" x14ac:dyDescent="0.3">
      <c r="A59" s="109" t="s">
        <v>305</v>
      </c>
      <c r="B59" s="16" t="s">
        <v>167</v>
      </c>
      <c r="C59" s="69"/>
      <c r="D59" s="69">
        <v>1</v>
      </c>
      <c r="E59" s="3">
        <v>2.34</v>
      </c>
      <c r="F59" s="3">
        <v>1.6</v>
      </c>
      <c r="G59" s="61">
        <f>E59*F59</f>
        <v>3.7439999999999998</v>
      </c>
      <c r="H59" s="61"/>
      <c r="I59" s="61"/>
      <c r="J59" s="61"/>
      <c r="K59" s="61"/>
      <c r="L59" s="61"/>
    </row>
    <row r="60" spans="1:12" hidden="1" x14ac:dyDescent="0.3">
      <c r="A60" s="109" t="s">
        <v>305</v>
      </c>
      <c r="B60" s="23" t="s">
        <v>168</v>
      </c>
      <c r="C60" s="69"/>
      <c r="D60" s="69">
        <v>1</v>
      </c>
      <c r="E60" s="3"/>
      <c r="F60" s="3"/>
      <c r="G60" s="61"/>
      <c r="H60" s="61"/>
      <c r="I60" s="61"/>
      <c r="J60" s="61"/>
      <c r="K60" s="61"/>
      <c r="L60" s="61"/>
    </row>
    <row r="61" spans="1:12" hidden="1" x14ac:dyDescent="0.3">
      <c r="A61" s="109" t="s">
        <v>305</v>
      </c>
      <c r="B61" s="23" t="s">
        <v>169</v>
      </c>
      <c r="C61" s="69"/>
      <c r="D61" s="69">
        <v>1</v>
      </c>
      <c r="E61" s="3"/>
      <c r="F61" s="3"/>
      <c r="G61" s="61"/>
      <c r="H61" s="61"/>
      <c r="I61" s="61"/>
      <c r="J61" s="61"/>
      <c r="K61" s="61"/>
      <c r="L61" s="61"/>
    </row>
    <row r="62" spans="1:12" hidden="1" x14ac:dyDescent="0.3">
      <c r="A62" s="109" t="s">
        <v>305</v>
      </c>
      <c r="B62" s="30" t="s">
        <v>171</v>
      </c>
      <c r="C62" s="69">
        <v>1</v>
      </c>
      <c r="D62" s="69"/>
      <c r="E62" s="3"/>
      <c r="F62" s="3"/>
      <c r="G62" s="61"/>
      <c r="H62" s="61"/>
      <c r="I62" s="61"/>
      <c r="J62" s="61"/>
      <c r="K62" s="61"/>
      <c r="L62" s="61"/>
    </row>
    <row r="63" spans="1:12" hidden="1" x14ac:dyDescent="0.3">
      <c r="A63" s="109" t="s">
        <v>305</v>
      </c>
      <c r="B63" s="100" t="s">
        <v>172</v>
      </c>
      <c r="C63" s="150"/>
      <c r="D63" s="150"/>
      <c r="E63" s="88"/>
      <c r="F63" s="88"/>
      <c r="G63" s="94"/>
      <c r="H63" s="94"/>
      <c r="I63" s="94"/>
      <c r="J63" s="94"/>
      <c r="K63" s="94"/>
      <c r="L63" s="94"/>
    </row>
    <row r="64" spans="1:12" hidden="1" x14ac:dyDescent="0.3">
      <c r="A64" s="109" t="s">
        <v>305</v>
      </c>
      <c r="B64" s="23" t="s">
        <v>169</v>
      </c>
      <c r="C64" s="69"/>
      <c r="D64" s="69">
        <v>1</v>
      </c>
      <c r="E64" s="3"/>
      <c r="F64" s="3"/>
      <c r="G64" s="61"/>
      <c r="H64" s="61"/>
      <c r="I64" s="61"/>
      <c r="J64" s="61"/>
      <c r="K64" s="61"/>
      <c r="L64" s="61"/>
    </row>
    <row r="65" spans="1:12" hidden="1" x14ac:dyDescent="0.3">
      <c r="A65" s="109" t="s">
        <v>305</v>
      </c>
      <c r="B65" s="23" t="s">
        <v>173</v>
      </c>
      <c r="C65" s="69"/>
      <c r="D65" s="69">
        <v>1</v>
      </c>
      <c r="E65" s="3"/>
      <c r="F65" s="3"/>
      <c r="G65" s="61"/>
      <c r="H65" s="61"/>
      <c r="I65" s="61"/>
      <c r="J65" s="61"/>
      <c r="K65" s="61"/>
      <c r="L65" s="61"/>
    </row>
    <row r="66" spans="1:12" hidden="1" x14ac:dyDescent="0.3">
      <c r="A66" s="109" t="s">
        <v>305</v>
      </c>
      <c r="B66" s="86" t="s">
        <v>174</v>
      </c>
      <c r="C66" s="150"/>
      <c r="D66" s="150"/>
      <c r="E66" s="88"/>
      <c r="F66" s="88"/>
      <c r="G66" s="94"/>
      <c r="H66" s="94"/>
      <c r="I66" s="94"/>
      <c r="J66" s="94"/>
      <c r="K66" s="94"/>
      <c r="L66" s="94"/>
    </row>
    <row r="67" spans="1:12" hidden="1" x14ac:dyDescent="0.3">
      <c r="A67" s="109" t="s">
        <v>304</v>
      </c>
      <c r="B67" s="3" t="s">
        <v>186</v>
      </c>
      <c r="C67" s="3">
        <v>1</v>
      </c>
      <c r="D67" s="3"/>
      <c r="E67" s="3">
        <v>2.15</v>
      </c>
      <c r="F67" s="3">
        <v>0.9</v>
      </c>
      <c r="G67" s="61">
        <f>E67*F67</f>
        <v>1.9350000000000001</v>
      </c>
      <c r="H67" s="61"/>
      <c r="I67" s="61"/>
      <c r="J67" s="61"/>
      <c r="K67" s="61"/>
      <c r="L67" s="61"/>
    </row>
    <row r="68" spans="1:12" hidden="1" x14ac:dyDescent="0.3">
      <c r="A68" s="109" t="s">
        <v>304</v>
      </c>
      <c r="B68" s="3" t="s">
        <v>266</v>
      </c>
      <c r="C68" s="3"/>
      <c r="D68" s="3"/>
      <c r="E68" s="3"/>
      <c r="F68" s="3"/>
      <c r="G68" s="61"/>
      <c r="H68" s="61"/>
      <c r="I68" s="61"/>
      <c r="J68" s="61"/>
      <c r="K68" s="61"/>
      <c r="L68" s="61"/>
    </row>
    <row r="69" spans="1:12" hidden="1" x14ac:dyDescent="0.3">
      <c r="A69" s="109" t="s">
        <v>304</v>
      </c>
      <c r="B69" s="23" t="s">
        <v>267</v>
      </c>
      <c r="C69" s="3"/>
      <c r="D69" s="3">
        <v>1</v>
      </c>
      <c r="E69" s="3"/>
      <c r="F69" s="3"/>
      <c r="G69" s="61"/>
      <c r="H69" s="61"/>
      <c r="I69" s="61"/>
      <c r="J69" s="61"/>
      <c r="K69" s="61"/>
      <c r="L69" s="61"/>
    </row>
    <row r="70" spans="1:12" hidden="1" x14ac:dyDescent="0.3">
      <c r="A70" s="109" t="s">
        <v>304</v>
      </c>
      <c r="B70" s="23" t="s">
        <v>226</v>
      </c>
      <c r="C70" s="3"/>
      <c r="D70" s="3">
        <v>1</v>
      </c>
      <c r="E70" s="3"/>
      <c r="F70" s="3"/>
      <c r="G70" s="61"/>
      <c r="H70" s="61"/>
      <c r="I70" s="61"/>
      <c r="J70" s="61"/>
      <c r="K70" s="61"/>
      <c r="L70" s="61"/>
    </row>
    <row r="71" spans="1:12" hidden="1" x14ac:dyDescent="0.3">
      <c r="A71" s="109" t="s">
        <v>304</v>
      </c>
      <c r="B71" s="3" t="s">
        <v>178</v>
      </c>
      <c r="C71" s="3"/>
      <c r="D71" s="3">
        <v>1</v>
      </c>
      <c r="E71" s="3">
        <v>1.9</v>
      </c>
      <c r="F71" s="3">
        <v>1</v>
      </c>
      <c r="G71" s="61">
        <f>E71*F71</f>
        <v>1.9</v>
      </c>
      <c r="H71" s="61"/>
      <c r="I71" s="61"/>
      <c r="J71" s="61"/>
      <c r="K71" s="61"/>
      <c r="L71" s="61"/>
    </row>
    <row r="72" spans="1:12" ht="14.4" hidden="1" customHeight="1" x14ac:dyDescent="0.3">
      <c r="A72" s="251" t="s">
        <v>302</v>
      </c>
      <c r="B72" s="3" t="s">
        <v>167</v>
      </c>
      <c r="C72" s="3"/>
      <c r="D72" s="3">
        <v>1</v>
      </c>
      <c r="E72" s="3">
        <v>1.8</v>
      </c>
      <c r="F72" s="3">
        <v>2.12</v>
      </c>
      <c r="G72" s="61">
        <f>E72*F72</f>
        <v>3.8160000000000003</v>
      </c>
      <c r="H72" s="61"/>
      <c r="I72" s="61"/>
      <c r="J72" s="61"/>
      <c r="K72" s="61"/>
      <c r="L72" s="61"/>
    </row>
    <row r="73" spans="1:12" ht="28.8" hidden="1" x14ac:dyDescent="0.3">
      <c r="A73" s="251" t="s">
        <v>302</v>
      </c>
      <c r="B73" s="3" t="s">
        <v>237</v>
      </c>
      <c r="C73" s="3"/>
      <c r="D73" s="3">
        <v>1</v>
      </c>
      <c r="E73" s="3"/>
      <c r="F73" s="3"/>
      <c r="G73" s="61"/>
      <c r="H73" s="61"/>
      <c r="I73" s="61"/>
      <c r="J73" s="61"/>
      <c r="K73" s="61"/>
      <c r="L73" s="61"/>
    </row>
    <row r="74" spans="1:12" ht="28.8" hidden="1" x14ac:dyDescent="0.3">
      <c r="A74" s="251" t="s">
        <v>302</v>
      </c>
      <c r="B74" s="3" t="s">
        <v>201</v>
      </c>
      <c r="C74" s="3"/>
      <c r="D74" s="3">
        <v>1</v>
      </c>
      <c r="E74" s="3">
        <v>1.99</v>
      </c>
      <c r="F74" s="3">
        <v>1.45</v>
      </c>
      <c r="G74" s="61">
        <f>E74*F74</f>
        <v>2.8855</v>
      </c>
      <c r="H74" s="61"/>
      <c r="I74" s="61"/>
      <c r="J74" s="61"/>
      <c r="K74" s="61"/>
      <c r="L74" s="61"/>
    </row>
    <row r="75" spans="1:12" ht="28.8" hidden="1" x14ac:dyDescent="0.3">
      <c r="A75" s="251" t="s">
        <v>302</v>
      </c>
      <c r="B75" s="3" t="s">
        <v>270</v>
      </c>
      <c r="C75" s="3"/>
      <c r="D75" s="3">
        <v>1</v>
      </c>
      <c r="E75" s="3"/>
      <c r="F75" s="3"/>
      <c r="G75" s="61"/>
      <c r="H75" s="61"/>
      <c r="I75" s="61"/>
      <c r="J75" s="61"/>
      <c r="K75" s="61"/>
      <c r="L75" s="61"/>
    </row>
    <row r="76" spans="1:12" ht="28.8" hidden="1" x14ac:dyDescent="0.3">
      <c r="A76" s="251" t="s">
        <v>302</v>
      </c>
      <c r="B76" s="3" t="s">
        <v>271</v>
      </c>
      <c r="C76" s="3">
        <v>1</v>
      </c>
      <c r="D76" s="3"/>
      <c r="E76" s="3"/>
      <c r="F76" s="3"/>
      <c r="G76" s="61"/>
      <c r="H76" s="61"/>
      <c r="I76" s="61"/>
      <c r="J76" s="61"/>
      <c r="K76" s="61"/>
      <c r="L76" s="61"/>
    </row>
    <row r="77" spans="1:12" ht="28.8" hidden="1" x14ac:dyDescent="0.3">
      <c r="A77" s="251" t="s">
        <v>302</v>
      </c>
      <c r="B77" s="23" t="s">
        <v>169</v>
      </c>
      <c r="C77" s="3"/>
      <c r="D77" s="3">
        <v>1</v>
      </c>
      <c r="E77" s="3"/>
      <c r="F77" s="3"/>
      <c r="G77" s="61"/>
      <c r="H77" s="61"/>
      <c r="I77" s="61"/>
      <c r="J77" s="61"/>
      <c r="K77" s="61"/>
      <c r="L77" s="61"/>
    </row>
    <row r="78" spans="1:12" ht="28.8" hidden="1" x14ac:dyDescent="0.3">
      <c r="A78" s="251" t="s">
        <v>302</v>
      </c>
      <c r="B78" s="23" t="s">
        <v>178</v>
      </c>
      <c r="C78" s="3"/>
      <c r="D78" s="3">
        <v>1</v>
      </c>
      <c r="E78" s="3">
        <v>1.9</v>
      </c>
      <c r="F78" s="3">
        <v>1</v>
      </c>
      <c r="G78" s="61">
        <f>E78*F78</f>
        <v>1.9</v>
      </c>
      <c r="H78" s="61"/>
      <c r="I78" s="61"/>
      <c r="J78" s="61"/>
      <c r="K78" s="61"/>
      <c r="L78" s="61"/>
    </row>
    <row r="79" spans="1:12" ht="28.8" hidden="1" x14ac:dyDescent="0.3">
      <c r="A79" s="251" t="s">
        <v>302</v>
      </c>
      <c r="B79" s="3" t="s">
        <v>178</v>
      </c>
      <c r="C79" s="3"/>
      <c r="D79" s="3"/>
      <c r="E79" s="3">
        <v>2.5</v>
      </c>
      <c r="F79" s="3">
        <v>0.82</v>
      </c>
      <c r="G79" s="61">
        <f>E79*F79</f>
        <v>2.0499999999999998</v>
      </c>
      <c r="H79" s="61"/>
      <c r="I79" s="61"/>
      <c r="J79" s="61"/>
      <c r="K79" s="61"/>
      <c r="L79" s="61"/>
    </row>
    <row r="80" spans="1:12" ht="14.4" hidden="1" customHeight="1" x14ac:dyDescent="0.3">
      <c r="A80" s="251" t="s">
        <v>303</v>
      </c>
      <c r="B80" s="3" t="s">
        <v>226</v>
      </c>
      <c r="C80" s="3"/>
      <c r="D80" s="3">
        <v>1</v>
      </c>
      <c r="E80" s="3"/>
      <c r="F80" s="3"/>
      <c r="G80" s="61"/>
      <c r="H80" s="61"/>
      <c r="I80" s="61"/>
      <c r="J80" s="61"/>
      <c r="K80" s="61"/>
      <c r="L80" s="61"/>
    </row>
    <row r="81" spans="1:12" ht="28.8" hidden="1" x14ac:dyDescent="0.3">
      <c r="A81" s="251" t="s">
        <v>303</v>
      </c>
      <c r="B81" s="3" t="s">
        <v>167</v>
      </c>
      <c r="C81" s="3"/>
      <c r="D81" s="3">
        <v>1</v>
      </c>
      <c r="E81" s="3">
        <v>2.4</v>
      </c>
      <c r="F81" s="3">
        <v>1.5</v>
      </c>
      <c r="G81" s="61">
        <f>E81*F81</f>
        <v>3.5999999999999996</v>
      </c>
      <c r="H81" s="61"/>
      <c r="I81" s="61"/>
      <c r="J81" s="61"/>
      <c r="K81" s="61"/>
      <c r="L81" s="61"/>
    </row>
    <row r="82" spans="1:12" ht="28.8" hidden="1" x14ac:dyDescent="0.3">
      <c r="A82" s="251" t="s">
        <v>303</v>
      </c>
      <c r="B82" s="3" t="s">
        <v>269</v>
      </c>
      <c r="C82" s="3"/>
      <c r="D82" s="3">
        <v>1</v>
      </c>
      <c r="E82" s="3"/>
      <c r="F82" s="3"/>
      <c r="G82" s="61"/>
      <c r="H82" s="61"/>
      <c r="I82" s="61"/>
      <c r="J82" s="61"/>
      <c r="K82" s="61"/>
      <c r="L82" s="61"/>
    </row>
    <row r="83" spans="1:12" ht="28.8" hidden="1" x14ac:dyDescent="0.3">
      <c r="A83" s="251" t="s">
        <v>303</v>
      </c>
      <c r="B83" s="3" t="s">
        <v>268</v>
      </c>
      <c r="C83" s="5">
        <v>1</v>
      </c>
      <c r="D83" s="3"/>
      <c r="E83" s="3"/>
      <c r="F83" s="3"/>
      <c r="G83" s="61"/>
      <c r="H83" s="61"/>
      <c r="I83" s="61"/>
      <c r="J83" s="61"/>
      <c r="K83" s="61"/>
      <c r="L83" s="61"/>
    </row>
    <row r="84" spans="1:12" ht="28.8" hidden="1" x14ac:dyDescent="0.3">
      <c r="A84" s="251" t="s">
        <v>303</v>
      </c>
      <c r="B84" s="3" t="s">
        <v>201</v>
      </c>
      <c r="C84" s="3"/>
      <c r="D84" s="3">
        <v>1</v>
      </c>
      <c r="E84" s="3">
        <v>3</v>
      </c>
      <c r="F84" s="3">
        <v>1.2</v>
      </c>
      <c r="G84" s="61">
        <f>E84*F84</f>
        <v>3.5999999999999996</v>
      </c>
      <c r="H84" s="61"/>
      <c r="I84" s="61"/>
      <c r="J84" s="61"/>
      <c r="K84" s="61"/>
      <c r="L84" s="61"/>
    </row>
    <row r="85" spans="1:12" hidden="1" x14ac:dyDescent="0.3">
      <c r="A85" s="223" t="s">
        <v>320</v>
      </c>
      <c r="B85" s="223"/>
      <c r="C85" s="223">
        <f>SUM(C3:C84)</f>
        <v>12</v>
      </c>
      <c r="D85" s="224">
        <f>SUM(D3:D84)</f>
        <v>58</v>
      </c>
      <c r="E85" s="224"/>
      <c r="F85" s="224"/>
      <c r="G85" s="225">
        <f>SUM(G3:G84)</f>
        <v>50.354199999999999</v>
      </c>
      <c r="H85" s="225"/>
      <c r="I85" s="225"/>
      <c r="J85" s="225"/>
      <c r="K85" s="225"/>
      <c r="L85" s="225"/>
    </row>
    <row r="87" spans="1:12" ht="63" x14ac:dyDescent="0.3">
      <c r="A87" s="330" t="s">
        <v>474</v>
      </c>
    </row>
    <row r="88" spans="1:12" ht="42" x14ac:dyDescent="0.4">
      <c r="A88" s="328" t="s">
        <v>473</v>
      </c>
    </row>
    <row r="89" spans="1:12" ht="21" x14ac:dyDescent="0.3">
      <c r="A89" s="34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C90" s="2"/>
      <c r="D90" s="2"/>
      <c r="E90" s="2"/>
      <c r="F90" s="2"/>
      <c r="G90" s="2"/>
      <c r="H90" s="2"/>
      <c r="I90" s="2"/>
      <c r="J90" s="2"/>
      <c r="K90" s="2"/>
      <c r="L90" s="2"/>
    </row>
    <row r="93" spans="1:12" x14ac:dyDescent="0.3">
      <c r="B93" s="310"/>
      <c r="C93" s="311"/>
      <c r="D93" s="305"/>
    </row>
    <row r="94" spans="1:12" x14ac:dyDescent="0.3">
      <c r="B94" s="310"/>
      <c r="C94" s="311"/>
      <c r="D94" s="305"/>
    </row>
    <row r="95" spans="1:12" x14ac:dyDescent="0.3">
      <c r="B95" s="310"/>
      <c r="C95" s="311"/>
      <c r="D95" s="305"/>
    </row>
  </sheetData>
  <autoFilter ref="A2:L85" xr:uid="{00000000-0001-0000-0200-000000000000}">
    <filterColumn colId="7">
      <customFilters>
        <customFilter operator="notEqual" val=" "/>
      </customFilters>
    </filterColumn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L66"/>
  <sheetViews>
    <sheetView view="pageBreakPreview" zoomScale="70" zoomScaleNormal="85" zoomScaleSheetLayoutView="70" workbookViewId="0">
      <selection activeCell="C60" sqref="C60"/>
    </sheetView>
  </sheetViews>
  <sheetFormatPr defaultRowHeight="14.4" x14ac:dyDescent="0.3"/>
  <cols>
    <col min="1" max="1" width="30.109375" customWidth="1"/>
    <col min="2" max="2" width="20.5546875" bestFit="1" customWidth="1"/>
    <col min="3" max="3" width="10.6640625" customWidth="1"/>
    <col min="8" max="8" width="35.5546875" bestFit="1" customWidth="1"/>
    <col min="9" max="12" width="23.109375" customWidth="1"/>
  </cols>
  <sheetData>
    <row r="1" spans="1:12" ht="18" x14ac:dyDescent="0.35">
      <c r="A1" s="360" t="s">
        <v>441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</row>
    <row r="2" spans="1:12" ht="28.8" x14ac:dyDescent="0.3">
      <c r="A2" s="160" t="s">
        <v>206</v>
      </c>
      <c r="B2" s="196" t="s">
        <v>1</v>
      </c>
      <c r="C2" s="195" t="s">
        <v>182</v>
      </c>
      <c r="D2" s="195" t="s">
        <v>183</v>
      </c>
      <c r="E2" s="195" t="s">
        <v>360</v>
      </c>
      <c r="F2" s="195" t="s">
        <v>348</v>
      </c>
      <c r="G2" s="197" t="s">
        <v>349</v>
      </c>
      <c r="H2" s="233" t="s">
        <v>417</v>
      </c>
      <c r="I2" s="327" t="s">
        <v>420</v>
      </c>
      <c r="J2" s="327" t="s">
        <v>421</v>
      </c>
      <c r="K2" s="192" t="s">
        <v>406</v>
      </c>
      <c r="L2" s="192" t="s">
        <v>459</v>
      </c>
    </row>
    <row r="3" spans="1:12" hidden="1" x14ac:dyDescent="0.3">
      <c r="A3" s="245" t="s">
        <v>233</v>
      </c>
      <c r="B3" s="96" t="s">
        <v>181</v>
      </c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idden="1" x14ac:dyDescent="0.3">
      <c r="A4" s="252" t="s">
        <v>233</v>
      </c>
      <c r="B4" s="74" t="s">
        <v>166</v>
      </c>
      <c r="C4" s="3"/>
      <c r="D4" s="3">
        <v>1</v>
      </c>
      <c r="E4" s="3"/>
      <c r="F4" s="3"/>
      <c r="G4" s="3"/>
      <c r="H4" s="3"/>
      <c r="I4" s="3"/>
      <c r="J4" s="3"/>
      <c r="K4" s="3"/>
      <c r="L4" s="3"/>
    </row>
    <row r="5" spans="1:12" hidden="1" x14ac:dyDescent="0.3">
      <c r="A5" s="252" t="s">
        <v>233</v>
      </c>
      <c r="B5" s="74" t="s">
        <v>170</v>
      </c>
      <c r="C5" s="3"/>
      <c r="D5" s="3">
        <v>1</v>
      </c>
      <c r="E5" s="3"/>
      <c r="F5" s="3"/>
      <c r="G5" s="3"/>
      <c r="H5" s="3"/>
      <c r="I5" s="3"/>
      <c r="J5" s="3"/>
      <c r="K5" s="3"/>
      <c r="L5" s="3"/>
    </row>
    <row r="6" spans="1:12" hidden="1" x14ac:dyDescent="0.3">
      <c r="A6" s="252" t="s">
        <v>233</v>
      </c>
      <c r="B6" s="243" t="s">
        <v>230</v>
      </c>
      <c r="C6" s="3"/>
      <c r="D6" s="3">
        <v>1</v>
      </c>
      <c r="E6" s="3"/>
      <c r="F6" s="3"/>
      <c r="G6" s="3"/>
      <c r="H6" s="3"/>
      <c r="I6" s="3"/>
      <c r="J6" s="3"/>
      <c r="K6" s="3"/>
      <c r="L6" s="3"/>
    </row>
    <row r="7" spans="1:12" hidden="1" x14ac:dyDescent="0.3">
      <c r="A7" s="252" t="s">
        <v>233</v>
      </c>
      <c r="B7" s="243" t="s">
        <v>235</v>
      </c>
      <c r="C7" s="3"/>
      <c r="D7" s="3">
        <v>1</v>
      </c>
      <c r="E7" s="3">
        <v>2.2000000000000002</v>
      </c>
      <c r="F7" s="3">
        <v>0.9</v>
      </c>
      <c r="G7" s="3">
        <f>E7*F7</f>
        <v>1.9800000000000002</v>
      </c>
      <c r="H7" s="3"/>
      <c r="I7" s="3"/>
      <c r="J7" s="3"/>
      <c r="K7" s="3"/>
      <c r="L7" s="3"/>
    </row>
    <row r="8" spans="1:12" hidden="1" x14ac:dyDescent="0.3">
      <c r="A8" s="252" t="s">
        <v>233</v>
      </c>
      <c r="B8" s="74" t="s">
        <v>169</v>
      </c>
      <c r="C8" s="3"/>
      <c r="D8" s="3">
        <v>1</v>
      </c>
      <c r="E8" s="3"/>
      <c r="F8" s="3"/>
      <c r="G8" s="3"/>
      <c r="H8" s="3"/>
      <c r="I8" s="3"/>
      <c r="J8" s="3"/>
      <c r="K8" s="3"/>
      <c r="L8" s="3"/>
    </row>
    <row r="9" spans="1:12" hidden="1" x14ac:dyDescent="0.3">
      <c r="A9" s="252" t="s">
        <v>233</v>
      </c>
      <c r="B9" s="243" t="s">
        <v>234</v>
      </c>
      <c r="C9" s="3"/>
      <c r="D9" s="3">
        <v>1</v>
      </c>
      <c r="E9" s="3"/>
      <c r="F9" s="3"/>
      <c r="G9" s="3"/>
      <c r="H9" s="3"/>
      <c r="I9" s="3"/>
      <c r="J9" s="3"/>
      <c r="K9" s="3"/>
      <c r="L9" s="3"/>
    </row>
    <row r="10" spans="1:12" ht="15" hidden="1" thickBot="1" x14ac:dyDescent="0.35">
      <c r="A10" s="253" t="s">
        <v>233</v>
      </c>
      <c r="B10" s="74" t="s">
        <v>398</v>
      </c>
      <c r="C10" s="3"/>
      <c r="D10" s="3">
        <v>1</v>
      </c>
      <c r="E10" s="3"/>
      <c r="F10" s="3"/>
      <c r="G10" s="3"/>
      <c r="H10" s="3"/>
      <c r="I10" s="3"/>
      <c r="J10" s="3"/>
      <c r="K10" s="3"/>
      <c r="L10" s="3"/>
    </row>
    <row r="11" spans="1:12" hidden="1" x14ac:dyDescent="0.3">
      <c r="A11" s="245" t="s">
        <v>276</v>
      </c>
      <c r="B11" s="243" t="s">
        <v>187</v>
      </c>
      <c r="C11" s="3"/>
      <c r="D11" s="3">
        <v>1</v>
      </c>
      <c r="E11" s="3"/>
      <c r="F11" s="3"/>
      <c r="G11" s="3"/>
      <c r="H11" s="3"/>
      <c r="I11" s="3"/>
      <c r="J11" s="3"/>
      <c r="K11" s="3"/>
      <c r="L11" s="3"/>
    </row>
    <row r="12" spans="1:12" hidden="1" x14ac:dyDescent="0.3">
      <c r="A12" s="252" t="s">
        <v>276</v>
      </c>
      <c r="B12" s="75" t="s">
        <v>72</v>
      </c>
      <c r="C12" s="3"/>
      <c r="D12" s="3">
        <v>1</v>
      </c>
      <c r="E12" s="3"/>
      <c r="F12" s="3"/>
      <c r="G12" s="3"/>
      <c r="H12" s="3"/>
      <c r="I12" s="3"/>
      <c r="J12" s="3"/>
      <c r="K12" s="3"/>
      <c r="L12" s="3"/>
    </row>
    <row r="13" spans="1:12" hidden="1" x14ac:dyDescent="0.3">
      <c r="A13" s="252" t="s">
        <v>276</v>
      </c>
      <c r="B13" s="75" t="s">
        <v>70</v>
      </c>
      <c r="C13" s="3"/>
      <c r="D13" s="3">
        <v>1</v>
      </c>
      <c r="E13" s="3"/>
      <c r="F13" s="3"/>
      <c r="G13" s="3"/>
      <c r="H13" s="3"/>
      <c r="I13" s="3"/>
      <c r="J13" s="3"/>
      <c r="K13" s="3"/>
      <c r="L13" s="3"/>
    </row>
    <row r="14" spans="1:12" hidden="1" x14ac:dyDescent="0.3">
      <c r="A14" s="252" t="s">
        <v>276</v>
      </c>
      <c r="B14" s="75" t="s">
        <v>232</v>
      </c>
      <c r="C14" s="3"/>
      <c r="D14" s="3">
        <v>1</v>
      </c>
      <c r="E14" s="3"/>
      <c r="F14" s="3"/>
      <c r="G14" s="3"/>
      <c r="H14" s="3"/>
      <c r="I14" s="3"/>
      <c r="J14" s="3"/>
      <c r="K14" s="3"/>
      <c r="L14" s="3"/>
    </row>
    <row r="15" spans="1:12" hidden="1" x14ac:dyDescent="0.3">
      <c r="A15" s="252" t="s">
        <v>276</v>
      </c>
      <c r="B15" s="243" t="s">
        <v>273</v>
      </c>
      <c r="C15" s="3"/>
      <c r="D15" s="3">
        <v>1</v>
      </c>
      <c r="E15" s="3"/>
      <c r="F15" s="3"/>
      <c r="G15" s="3"/>
      <c r="H15" s="3"/>
      <c r="I15" s="3"/>
      <c r="J15" s="3"/>
      <c r="K15" s="3"/>
      <c r="L15" s="3"/>
    </row>
    <row r="16" spans="1:12" hidden="1" x14ac:dyDescent="0.3">
      <c r="A16" s="252" t="s">
        <v>276</v>
      </c>
      <c r="B16" s="75" t="s">
        <v>169</v>
      </c>
      <c r="C16" s="3"/>
      <c r="D16" s="3">
        <v>1</v>
      </c>
      <c r="E16" s="3"/>
      <c r="F16" s="3"/>
      <c r="G16" s="3"/>
      <c r="H16" s="3"/>
      <c r="I16" s="3"/>
      <c r="J16" s="3"/>
      <c r="K16" s="3"/>
      <c r="L16" s="3"/>
    </row>
    <row r="17" spans="1:12" hidden="1" x14ac:dyDescent="0.3">
      <c r="A17" s="252" t="s">
        <v>276</v>
      </c>
      <c r="B17" s="75" t="s">
        <v>176</v>
      </c>
      <c r="C17" s="3"/>
      <c r="D17" s="3">
        <v>1</v>
      </c>
      <c r="E17" s="3"/>
      <c r="F17" s="3"/>
      <c r="G17" s="3"/>
      <c r="H17" s="3"/>
      <c r="I17" s="3"/>
      <c r="J17" s="3"/>
      <c r="K17" s="3"/>
      <c r="L17" s="3"/>
    </row>
    <row r="18" spans="1:12" ht="15" hidden="1" thickBot="1" x14ac:dyDescent="0.35">
      <c r="A18" s="253" t="s">
        <v>276</v>
      </c>
      <c r="B18" s="74" t="s">
        <v>398</v>
      </c>
      <c r="C18" s="3">
        <v>1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ht="45.6" hidden="1" customHeight="1" x14ac:dyDescent="0.3">
      <c r="A19" s="254" t="s">
        <v>380</v>
      </c>
      <c r="B19" s="75" t="s">
        <v>74</v>
      </c>
      <c r="C19" s="3"/>
      <c r="D19" s="3">
        <v>1</v>
      </c>
      <c r="E19" s="3"/>
      <c r="F19" s="3"/>
      <c r="G19" s="3"/>
      <c r="H19" s="3"/>
      <c r="I19" s="3"/>
      <c r="J19" s="3"/>
      <c r="K19" s="3"/>
      <c r="L19" s="3"/>
    </row>
    <row r="20" spans="1:12" ht="49.2" hidden="1" customHeight="1" x14ac:dyDescent="0.3">
      <c r="A20" s="264" t="s">
        <v>380</v>
      </c>
      <c r="B20" s="75" t="s">
        <v>67</v>
      </c>
      <c r="C20" s="3"/>
      <c r="D20" s="3">
        <v>1</v>
      </c>
      <c r="E20" s="3"/>
      <c r="F20" s="3"/>
      <c r="G20" s="3"/>
      <c r="H20" s="3"/>
      <c r="I20" s="3"/>
      <c r="J20" s="3"/>
      <c r="K20" s="3"/>
      <c r="L20" s="3"/>
    </row>
    <row r="21" spans="1:12" ht="49.2" hidden="1" customHeight="1" x14ac:dyDescent="0.3">
      <c r="A21" s="264" t="s">
        <v>380</v>
      </c>
      <c r="B21" s="243" t="s">
        <v>203</v>
      </c>
      <c r="C21" s="3"/>
      <c r="D21" s="3">
        <v>1</v>
      </c>
      <c r="E21" s="3"/>
      <c r="F21" s="3"/>
      <c r="G21" s="3"/>
      <c r="H21" s="3"/>
      <c r="I21" s="3"/>
      <c r="J21" s="3"/>
      <c r="K21" s="3"/>
      <c r="L21" s="3"/>
    </row>
    <row r="22" spans="1:12" ht="57.6" hidden="1" x14ac:dyDescent="0.3">
      <c r="A22" s="264" t="s">
        <v>380</v>
      </c>
      <c r="B22" s="263" t="s">
        <v>378</v>
      </c>
      <c r="C22" s="3"/>
      <c r="D22" s="3">
        <v>1</v>
      </c>
      <c r="E22" s="3"/>
      <c r="F22" s="3"/>
      <c r="G22" s="3"/>
      <c r="H22" s="3"/>
      <c r="I22" s="3"/>
      <c r="J22" s="3"/>
      <c r="K22" s="3"/>
      <c r="L22" s="3"/>
    </row>
    <row r="23" spans="1:12" ht="44.4" hidden="1" customHeight="1" x14ac:dyDescent="0.3">
      <c r="A23" s="264" t="s">
        <v>380</v>
      </c>
      <c r="B23" s="75" t="s">
        <v>236</v>
      </c>
      <c r="C23" s="3"/>
      <c r="D23" s="3">
        <v>1</v>
      </c>
      <c r="E23" s="3"/>
      <c r="F23" s="3"/>
      <c r="G23" s="3"/>
      <c r="H23" s="3"/>
      <c r="I23" s="3"/>
      <c r="J23" s="3"/>
      <c r="K23" s="3"/>
      <c r="L23" s="3"/>
    </row>
    <row r="24" spans="1:12" ht="44.4" hidden="1" customHeight="1" x14ac:dyDescent="0.3">
      <c r="A24" s="264" t="s">
        <v>380</v>
      </c>
      <c r="B24" s="75" t="s">
        <v>75</v>
      </c>
      <c r="C24" s="3"/>
      <c r="D24" s="3">
        <v>1</v>
      </c>
      <c r="E24" s="3"/>
      <c r="F24" s="3"/>
      <c r="G24" s="3"/>
      <c r="H24" s="3"/>
      <c r="I24" s="3"/>
      <c r="J24" s="3"/>
      <c r="K24" s="3"/>
      <c r="L24" s="3"/>
    </row>
    <row r="25" spans="1:12" ht="46.2" hidden="1" customHeight="1" x14ac:dyDescent="0.3">
      <c r="A25" s="264" t="s">
        <v>380</v>
      </c>
      <c r="B25" s="243" t="s">
        <v>167</v>
      </c>
      <c r="C25" s="3"/>
      <c r="D25" s="3">
        <v>1</v>
      </c>
      <c r="E25" s="3">
        <v>2.5</v>
      </c>
      <c r="F25" s="3">
        <v>1.5</v>
      </c>
      <c r="G25" s="3">
        <f>E25*F25</f>
        <v>3.75</v>
      </c>
      <c r="H25" s="3"/>
      <c r="I25" s="3"/>
      <c r="J25" s="3"/>
      <c r="K25" s="3"/>
      <c r="L25" s="3"/>
    </row>
    <row r="26" spans="1:12" ht="40.200000000000003" hidden="1" customHeight="1" x14ac:dyDescent="0.3">
      <c r="A26" s="264" t="s">
        <v>380</v>
      </c>
      <c r="B26" s="243" t="s">
        <v>26</v>
      </c>
      <c r="C26" s="3"/>
      <c r="D26" s="3">
        <v>1</v>
      </c>
      <c r="E26" s="3"/>
      <c r="F26" s="3"/>
      <c r="G26" s="3"/>
      <c r="H26" s="3"/>
      <c r="I26" s="3"/>
      <c r="J26" s="3"/>
      <c r="K26" s="3"/>
      <c r="L26" s="3"/>
    </row>
    <row r="27" spans="1:12" ht="40.200000000000003" hidden="1" customHeight="1" x14ac:dyDescent="0.3">
      <c r="A27" s="264" t="s">
        <v>380</v>
      </c>
      <c r="B27" s="243" t="s">
        <v>237</v>
      </c>
      <c r="C27" s="3"/>
      <c r="D27" s="3">
        <v>1</v>
      </c>
      <c r="E27" s="3"/>
      <c r="F27" s="3"/>
      <c r="G27" s="3"/>
      <c r="H27" s="3"/>
      <c r="I27" s="3"/>
      <c r="J27" s="3"/>
      <c r="K27" s="3"/>
      <c r="L27" s="3"/>
    </row>
    <row r="28" spans="1:12" ht="43.2" x14ac:dyDescent="0.3">
      <c r="A28" s="264" t="s">
        <v>380</v>
      </c>
      <c r="B28" s="243" t="s">
        <v>238</v>
      </c>
      <c r="C28" s="3"/>
      <c r="D28" s="3">
        <v>1</v>
      </c>
      <c r="E28" s="3">
        <v>2.5</v>
      </c>
      <c r="F28" s="3">
        <v>1.5</v>
      </c>
      <c r="G28" s="3">
        <f>E28*F28</f>
        <v>3.75</v>
      </c>
      <c r="H28" s="6" t="s">
        <v>454</v>
      </c>
      <c r="I28" s="6"/>
      <c r="J28" s="6"/>
      <c r="K28" s="6"/>
      <c r="L28" s="6"/>
    </row>
    <row r="29" spans="1:12" ht="45" customHeight="1" x14ac:dyDescent="0.3">
      <c r="A29" s="264" t="s">
        <v>380</v>
      </c>
      <c r="B29" s="75" t="s">
        <v>171</v>
      </c>
      <c r="C29" s="3">
        <v>1</v>
      </c>
      <c r="D29" s="3"/>
      <c r="E29" s="3"/>
      <c r="F29" s="3"/>
      <c r="G29" s="3"/>
      <c r="H29" s="3" t="s">
        <v>425</v>
      </c>
      <c r="I29" s="3"/>
      <c r="J29" s="3"/>
      <c r="K29" s="3"/>
      <c r="L29" s="3"/>
    </row>
    <row r="30" spans="1:12" ht="46.95" customHeight="1" x14ac:dyDescent="0.3">
      <c r="A30" s="264" t="s">
        <v>380</v>
      </c>
      <c r="B30" s="257" t="s">
        <v>239</v>
      </c>
      <c r="C30" s="88"/>
      <c r="D30" s="88"/>
      <c r="E30" s="88"/>
      <c r="F30" s="88"/>
      <c r="G30" s="88"/>
      <c r="H30" s="88" t="s">
        <v>425</v>
      </c>
      <c r="I30" s="88"/>
      <c r="J30" s="88"/>
      <c r="K30" s="88"/>
      <c r="L30" s="88"/>
    </row>
    <row r="31" spans="1:12" ht="47.4" customHeight="1" x14ac:dyDescent="0.3">
      <c r="A31" s="264" t="s">
        <v>380</v>
      </c>
      <c r="B31" s="243" t="s">
        <v>167</v>
      </c>
      <c r="C31" s="3"/>
      <c r="D31" s="3">
        <v>1</v>
      </c>
      <c r="E31" s="3">
        <v>2.5</v>
      </c>
      <c r="F31" s="3">
        <v>1.5</v>
      </c>
      <c r="G31" s="3">
        <f>E31*F31</f>
        <v>3.75</v>
      </c>
      <c r="H31" s="6" t="s">
        <v>490</v>
      </c>
      <c r="I31" s="3">
        <v>1</v>
      </c>
      <c r="J31" s="3"/>
      <c r="K31" s="3"/>
      <c r="L31" s="3"/>
    </row>
    <row r="32" spans="1:12" ht="43.2" customHeight="1" x14ac:dyDescent="0.3">
      <c r="A32" s="264" t="s">
        <v>380</v>
      </c>
      <c r="B32" s="75" t="s">
        <v>169</v>
      </c>
      <c r="C32" s="3"/>
      <c r="D32" s="3">
        <v>1</v>
      </c>
      <c r="E32" s="3"/>
      <c r="F32" s="3"/>
      <c r="G32" s="3"/>
      <c r="H32" s="3" t="s">
        <v>484</v>
      </c>
      <c r="I32" s="3">
        <v>1</v>
      </c>
      <c r="J32" s="3">
        <v>1</v>
      </c>
      <c r="K32" s="3"/>
      <c r="L32" s="3"/>
    </row>
    <row r="33" spans="1:12" ht="47.4" hidden="1" customHeight="1" x14ac:dyDescent="0.3">
      <c r="A33" s="261" t="s">
        <v>380</v>
      </c>
      <c r="B33" s="75" t="s">
        <v>173</v>
      </c>
      <c r="C33" s="3"/>
      <c r="D33" s="3">
        <v>1</v>
      </c>
      <c r="E33" s="3"/>
      <c r="F33" s="3"/>
      <c r="G33" s="3"/>
    </row>
    <row r="34" spans="1:12" ht="40.200000000000003" hidden="1" customHeight="1" x14ac:dyDescent="0.3">
      <c r="A34" s="254" t="s">
        <v>381</v>
      </c>
      <c r="B34" s="243" t="s">
        <v>240</v>
      </c>
      <c r="C34" s="3">
        <v>1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ht="43.2" x14ac:dyDescent="0.3">
      <c r="A35" s="255" t="s">
        <v>381</v>
      </c>
      <c r="B35" s="243" t="s">
        <v>178</v>
      </c>
      <c r="C35" s="3"/>
      <c r="D35" s="3">
        <v>1</v>
      </c>
      <c r="E35" s="3">
        <v>2.5</v>
      </c>
      <c r="F35" s="3">
        <v>1.5</v>
      </c>
      <c r="G35" s="3">
        <f>E35*F35</f>
        <v>3.75</v>
      </c>
      <c r="H35" s="6" t="s">
        <v>436</v>
      </c>
      <c r="I35" s="3"/>
      <c r="J35" s="3"/>
      <c r="K35" s="3"/>
      <c r="L35" s="3"/>
    </row>
    <row r="36" spans="1:12" ht="43.2" hidden="1" x14ac:dyDescent="0.3">
      <c r="A36" s="255" t="s">
        <v>381</v>
      </c>
      <c r="B36" s="243" t="s">
        <v>169</v>
      </c>
      <c r="C36" s="3"/>
      <c r="D36" s="3">
        <v>1</v>
      </c>
      <c r="E36" s="3"/>
      <c r="F36" s="3"/>
      <c r="G36" s="3"/>
      <c r="H36" s="3"/>
      <c r="I36" s="3"/>
      <c r="J36" s="3"/>
      <c r="K36" s="3"/>
      <c r="L36" s="3"/>
    </row>
    <row r="37" spans="1:12" ht="43.2" hidden="1" x14ac:dyDescent="0.3">
      <c r="A37" s="255" t="s">
        <v>381</v>
      </c>
      <c r="B37" s="244" t="s">
        <v>239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</row>
    <row r="38" spans="1:12" ht="43.2" x14ac:dyDescent="0.3">
      <c r="A38" s="255" t="s">
        <v>381</v>
      </c>
      <c r="B38" s="243" t="s">
        <v>26</v>
      </c>
      <c r="C38" s="3"/>
      <c r="D38" s="3">
        <v>1</v>
      </c>
      <c r="E38" s="3"/>
      <c r="F38" s="3"/>
      <c r="G38" s="3"/>
      <c r="H38" s="3" t="s">
        <v>463</v>
      </c>
      <c r="I38" s="3">
        <v>1</v>
      </c>
      <c r="J38" s="3"/>
      <c r="K38" s="3"/>
      <c r="L38" s="3"/>
    </row>
    <row r="39" spans="1:12" ht="43.2" hidden="1" x14ac:dyDescent="0.3">
      <c r="A39" s="255" t="s">
        <v>381</v>
      </c>
      <c r="B39" s="75" t="s">
        <v>241</v>
      </c>
      <c r="C39" s="3"/>
      <c r="D39" s="3">
        <v>1</v>
      </c>
      <c r="E39" s="3"/>
      <c r="F39" s="3"/>
      <c r="G39" s="3"/>
      <c r="H39" s="3"/>
      <c r="I39" s="3"/>
      <c r="J39" s="3"/>
      <c r="K39" s="3"/>
      <c r="L39" s="3"/>
    </row>
    <row r="40" spans="1:12" ht="43.2" hidden="1" x14ac:dyDescent="0.3">
      <c r="A40" s="255" t="s">
        <v>381</v>
      </c>
      <c r="B40" s="75" t="s">
        <v>67</v>
      </c>
      <c r="C40" s="3"/>
      <c r="D40" s="3">
        <v>1</v>
      </c>
      <c r="E40" s="3"/>
      <c r="F40" s="3"/>
      <c r="G40" s="3"/>
      <c r="H40" s="3"/>
      <c r="I40" s="3"/>
      <c r="J40" s="3"/>
      <c r="K40" s="3"/>
      <c r="L40" s="3"/>
    </row>
    <row r="41" spans="1:12" ht="43.2" hidden="1" x14ac:dyDescent="0.3">
      <c r="A41" s="255" t="s">
        <v>381</v>
      </c>
      <c r="B41" s="243" t="s">
        <v>242</v>
      </c>
      <c r="C41" s="3"/>
      <c r="D41" s="3">
        <v>1</v>
      </c>
      <c r="E41" s="3"/>
      <c r="F41" s="3"/>
      <c r="G41" s="3"/>
      <c r="H41" s="3"/>
      <c r="I41" s="3"/>
      <c r="J41" s="3"/>
      <c r="K41" s="3"/>
      <c r="L41" s="3"/>
    </row>
    <row r="42" spans="1:12" ht="43.2" hidden="1" x14ac:dyDescent="0.3">
      <c r="A42" s="255" t="s">
        <v>381</v>
      </c>
      <c r="B42" s="243" t="s">
        <v>121</v>
      </c>
      <c r="C42" s="3"/>
      <c r="D42" s="3">
        <v>1</v>
      </c>
      <c r="E42" s="3"/>
      <c r="F42" s="3"/>
      <c r="G42" s="3"/>
      <c r="H42" s="3"/>
      <c r="I42" s="3"/>
      <c r="J42" s="3"/>
      <c r="K42" s="3"/>
      <c r="L42" s="3"/>
    </row>
    <row r="43" spans="1:12" ht="57.6" hidden="1" x14ac:dyDescent="0.3">
      <c r="A43" s="255" t="s">
        <v>381</v>
      </c>
      <c r="B43" s="263" t="s">
        <v>378</v>
      </c>
      <c r="C43" s="3"/>
      <c r="D43" s="3">
        <v>1</v>
      </c>
      <c r="E43" s="3"/>
      <c r="F43" s="3"/>
      <c r="G43" s="3"/>
      <c r="H43" s="3"/>
      <c r="I43" s="3"/>
      <c r="J43" s="3"/>
      <c r="K43" s="3"/>
      <c r="L43" s="3"/>
    </row>
    <row r="44" spans="1:12" ht="43.2" hidden="1" x14ac:dyDescent="0.3">
      <c r="A44" s="255" t="s">
        <v>381</v>
      </c>
      <c r="B44" s="243" t="s">
        <v>220</v>
      </c>
      <c r="C44" s="3"/>
      <c r="D44" s="3">
        <v>1</v>
      </c>
      <c r="E44" s="3"/>
      <c r="F44" s="3"/>
      <c r="G44" s="3"/>
      <c r="H44" s="3"/>
      <c r="I44" s="3"/>
      <c r="J44" s="3"/>
      <c r="K44" s="3"/>
      <c r="L44" s="3"/>
    </row>
    <row r="45" spans="1:12" ht="43.2" hidden="1" x14ac:dyDescent="0.3">
      <c r="A45" s="255" t="s">
        <v>381</v>
      </c>
      <c r="B45" s="75" t="s">
        <v>74</v>
      </c>
      <c r="C45" s="3"/>
      <c r="D45" s="3">
        <v>1</v>
      </c>
      <c r="E45" s="3"/>
      <c r="F45" s="3"/>
      <c r="G45" s="3"/>
      <c r="H45" s="3"/>
      <c r="I45" s="3"/>
      <c r="J45" s="3"/>
      <c r="K45" s="3"/>
      <c r="L45" s="3"/>
    </row>
    <row r="46" spans="1:12" ht="43.8" hidden="1" thickBot="1" x14ac:dyDescent="0.35">
      <c r="A46" s="256" t="s">
        <v>381</v>
      </c>
      <c r="B46" s="75" t="s">
        <v>243</v>
      </c>
      <c r="C46" s="3"/>
      <c r="D46" s="3">
        <v>1</v>
      </c>
      <c r="E46" s="3"/>
      <c r="F46" s="3"/>
      <c r="G46" s="3"/>
      <c r="H46" s="3"/>
      <c r="I46" s="3"/>
      <c r="J46" s="3"/>
      <c r="K46" s="3"/>
      <c r="L46" s="3"/>
    </row>
    <row r="47" spans="1:12" hidden="1" x14ac:dyDescent="0.3">
      <c r="A47" s="84" t="s">
        <v>382</v>
      </c>
      <c r="B47" s="244" t="s">
        <v>239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</row>
    <row r="48" spans="1:12" hidden="1" x14ac:dyDescent="0.3">
      <c r="A48" s="266" t="s">
        <v>382</v>
      </c>
      <c r="B48" s="243" t="s">
        <v>171</v>
      </c>
      <c r="C48" s="3">
        <v>1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3">
      <c r="A49" s="266" t="s">
        <v>382</v>
      </c>
      <c r="B49" s="75" t="s">
        <v>77</v>
      </c>
      <c r="C49" s="3"/>
      <c r="D49" s="3">
        <v>1</v>
      </c>
      <c r="E49" s="3"/>
      <c r="F49" s="3"/>
      <c r="G49" s="3"/>
      <c r="H49" s="3" t="s">
        <v>480</v>
      </c>
      <c r="I49" s="3">
        <v>1</v>
      </c>
      <c r="J49" s="3"/>
      <c r="K49" s="3"/>
      <c r="L49" s="3"/>
    </row>
    <row r="50" spans="1:12" ht="57.6" hidden="1" x14ac:dyDescent="0.3">
      <c r="A50" s="266" t="s">
        <v>382</v>
      </c>
      <c r="B50" s="265" t="s">
        <v>378</v>
      </c>
      <c r="C50" s="3"/>
      <c r="D50" s="3">
        <v>1</v>
      </c>
      <c r="E50" s="3"/>
      <c r="F50" s="3"/>
      <c r="G50" s="3"/>
      <c r="H50" s="3"/>
      <c r="I50" s="3"/>
      <c r="J50" s="3"/>
      <c r="K50" s="3"/>
      <c r="L50" s="3"/>
    </row>
    <row r="51" spans="1:12" hidden="1" x14ac:dyDescent="0.3">
      <c r="A51" s="266" t="s">
        <v>382</v>
      </c>
      <c r="B51" s="243" t="s">
        <v>63</v>
      </c>
      <c r="C51" s="3"/>
      <c r="D51" s="3">
        <v>1</v>
      </c>
      <c r="E51" s="3"/>
      <c r="F51" s="3"/>
      <c r="G51" s="3"/>
      <c r="H51" s="3"/>
      <c r="I51" s="3"/>
      <c r="J51" s="3"/>
      <c r="K51" s="3"/>
      <c r="L51" s="3"/>
    </row>
    <row r="52" spans="1:12" ht="29.4" hidden="1" thickBot="1" x14ac:dyDescent="0.35">
      <c r="A52" s="267" t="s">
        <v>382</v>
      </c>
      <c r="B52" s="263" t="s">
        <v>384</v>
      </c>
      <c r="C52" s="3"/>
      <c r="D52" s="3">
        <v>1</v>
      </c>
      <c r="E52" s="3"/>
      <c r="F52" s="3"/>
      <c r="G52" s="3"/>
      <c r="H52" s="3"/>
      <c r="I52" s="3"/>
      <c r="J52" s="3"/>
      <c r="K52" s="3"/>
      <c r="L52" s="3"/>
    </row>
    <row r="53" spans="1:12" hidden="1" x14ac:dyDescent="0.3">
      <c r="A53" s="84" t="s">
        <v>383</v>
      </c>
      <c r="B53" s="75" t="s">
        <v>77</v>
      </c>
      <c r="C53" s="3"/>
      <c r="D53" s="3">
        <v>1</v>
      </c>
      <c r="E53" s="3"/>
      <c r="F53" s="3"/>
      <c r="G53" s="3"/>
      <c r="H53" s="3"/>
      <c r="I53" s="3"/>
      <c r="J53" s="3"/>
      <c r="K53" s="3"/>
      <c r="L53" s="3"/>
    </row>
    <row r="54" spans="1:12" ht="57.6" hidden="1" x14ac:dyDescent="0.3">
      <c r="A54" s="266" t="s">
        <v>383</v>
      </c>
      <c r="B54" s="265" t="s">
        <v>378</v>
      </c>
      <c r="C54" s="3"/>
      <c r="D54" s="3">
        <v>1</v>
      </c>
      <c r="E54" s="3"/>
      <c r="F54" s="3"/>
      <c r="G54" s="3"/>
      <c r="H54" s="3"/>
      <c r="I54" s="3"/>
      <c r="J54" s="3"/>
      <c r="K54" s="3"/>
      <c r="L54" s="3"/>
    </row>
    <row r="55" spans="1:12" hidden="1" x14ac:dyDescent="0.3">
      <c r="A55" s="266" t="s">
        <v>383</v>
      </c>
      <c r="B55" s="243" t="s">
        <v>63</v>
      </c>
      <c r="C55" s="3"/>
      <c r="D55" s="3">
        <v>1</v>
      </c>
      <c r="E55" s="3"/>
      <c r="F55" s="3"/>
      <c r="G55" s="3"/>
      <c r="H55" s="3"/>
      <c r="I55" s="3"/>
      <c r="J55" s="3"/>
      <c r="K55" s="3"/>
      <c r="L55" s="3"/>
    </row>
    <row r="56" spans="1:12" ht="29.4" hidden="1" thickBot="1" x14ac:dyDescent="0.35">
      <c r="A56" s="267" t="s">
        <v>383</v>
      </c>
      <c r="B56" s="263" t="s">
        <v>384</v>
      </c>
      <c r="C56" s="3"/>
      <c r="D56" s="3">
        <v>1</v>
      </c>
      <c r="E56" s="3"/>
      <c r="F56" s="3"/>
      <c r="G56" s="3"/>
      <c r="H56" s="3"/>
      <c r="I56" s="3"/>
      <c r="J56" s="3"/>
      <c r="K56" s="3"/>
      <c r="L56" s="3"/>
    </row>
    <row r="57" spans="1:12" ht="18" hidden="1" x14ac:dyDescent="0.35">
      <c r="A57" s="268" t="s">
        <v>317</v>
      </c>
      <c r="B57" s="221"/>
      <c r="C57" s="221">
        <f>SUM(C3:C56)</f>
        <v>4</v>
      </c>
      <c r="D57" s="230">
        <f>SUM(D3:D56)</f>
        <v>46</v>
      </c>
      <c r="E57" s="230"/>
      <c r="F57" s="230"/>
      <c r="G57" s="221">
        <f>SUM(G3:G56)</f>
        <v>16.98</v>
      </c>
      <c r="H57" s="221"/>
      <c r="I57" s="221"/>
      <c r="J57" s="221"/>
      <c r="K57" s="221"/>
      <c r="L57" s="221"/>
    </row>
    <row r="58" spans="1:12" x14ac:dyDescent="0.3">
      <c r="B58" s="20"/>
    </row>
    <row r="59" spans="1:12" x14ac:dyDescent="0.3">
      <c r="B59" s="20"/>
    </row>
    <row r="60" spans="1:12" ht="63" x14ac:dyDescent="0.3">
      <c r="A60" s="330" t="s">
        <v>474</v>
      </c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42" x14ac:dyDescent="0.4">
      <c r="A61" s="328" t="s">
        <v>473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21" x14ac:dyDescent="0.3">
      <c r="A62" s="342"/>
    </row>
    <row r="64" spans="1:12" x14ac:dyDescent="0.3">
      <c r="B64" s="306"/>
      <c r="C64" s="307"/>
      <c r="D64" s="302"/>
    </row>
    <row r="65" spans="2:4" x14ac:dyDescent="0.3">
      <c r="B65" s="306"/>
      <c r="C65" s="307"/>
      <c r="D65" s="302"/>
    </row>
    <row r="66" spans="2:4" x14ac:dyDescent="0.3">
      <c r="B66" s="306"/>
      <c r="C66" s="307"/>
      <c r="D66" s="302"/>
    </row>
  </sheetData>
  <autoFilter ref="A2:L57" xr:uid="{00000000-0001-0000-0600-000000000000}">
    <filterColumn colId="7">
      <customFilters>
        <customFilter operator="notEqual" val=" "/>
      </customFilters>
    </filterColumn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95"/>
  <sheetViews>
    <sheetView zoomScale="85" zoomScaleNormal="85" zoomScaleSheetLayoutView="85" workbookViewId="0">
      <selection activeCell="M1" sqref="M1:M1048576"/>
    </sheetView>
  </sheetViews>
  <sheetFormatPr defaultRowHeight="14.4" x14ac:dyDescent="0.3"/>
  <cols>
    <col min="1" max="1" width="24.44140625" bestFit="1" customWidth="1"/>
    <col min="2" max="2" width="17.44140625" customWidth="1"/>
    <col min="3" max="3" width="11.88671875" customWidth="1"/>
    <col min="5" max="5" width="10.109375" customWidth="1"/>
    <col min="6" max="6" width="9.6640625" customWidth="1"/>
    <col min="8" max="12" width="28.6640625" customWidth="1"/>
  </cols>
  <sheetData>
    <row r="1" spans="1:12" ht="21" x14ac:dyDescent="0.4">
      <c r="A1" s="359" t="s">
        <v>450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 ht="28.8" x14ac:dyDescent="0.3">
      <c r="A2" s="45" t="s">
        <v>206</v>
      </c>
      <c r="B2" s="196" t="s">
        <v>1</v>
      </c>
      <c r="C2" s="195" t="s">
        <v>182</v>
      </c>
      <c r="D2" s="195" t="s">
        <v>183</v>
      </c>
      <c r="E2" s="195" t="s">
        <v>360</v>
      </c>
      <c r="F2" s="195" t="s">
        <v>348</v>
      </c>
      <c r="G2" s="197" t="s">
        <v>349</v>
      </c>
      <c r="H2" s="325" t="s">
        <v>417</v>
      </c>
      <c r="I2" s="326" t="s">
        <v>420</v>
      </c>
      <c r="J2" s="326" t="s">
        <v>421</v>
      </c>
      <c r="K2" s="324" t="s">
        <v>406</v>
      </c>
      <c r="L2" s="324" t="s">
        <v>458</v>
      </c>
    </row>
    <row r="3" spans="1:12" hidden="1" x14ac:dyDescent="0.3">
      <c r="A3" s="245" t="s">
        <v>189</v>
      </c>
      <c r="B3" s="96" t="s">
        <v>181</v>
      </c>
      <c r="C3" s="88"/>
      <c r="D3" s="88"/>
      <c r="E3" s="89"/>
      <c r="F3" s="89"/>
      <c r="G3" s="89"/>
      <c r="H3" s="91"/>
      <c r="I3" s="91"/>
      <c r="J3" s="91"/>
      <c r="K3" s="91"/>
      <c r="L3" s="91"/>
    </row>
    <row r="4" spans="1:12" hidden="1" x14ac:dyDescent="0.3">
      <c r="A4" s="252" t="s">
        <v>189</v>
      </c>
      <c r="B4" s="74" t="s">
        <v>166</v>
      </c>
      <c r="C4" s="3"/>
      <c r="D4" s="3">
        <v>1</v>
      </c>
      <c r="E4" s="5"/>
      <c r="F4" s="5"/>
      <c r="G4" s="5"/>
      <c r="H4" s="92"/>
      <c r="I4" s="92"/>
      <c r="J4" s="92"/>
      <c r="K4" s="92"/>
      <c r="L4" s="92"/>
    </row>
    <row r="5" spans="1:12" hidden="1" x14ac:dyDescent="0.3">
      <c r="A5" s="252" t="s">
        <v>189</v>
      </c>
      <c r="B5" s="74" t="s">
        <v>170</v>
      </c>
      <c r="C5" s="3"/>
      <c r="D5" s="3">
        <v>1</v>
      </c>
      <c r="E5" s="5"/>
      <c r="F5" s="5"/>
      <c r="G5" s="5"/>
      <c r="H5" s="92"/>
      <c r="I5" s="92"/>
      <c r="J5" s="92"/>
      <c r="K5" s="92"/>
      <c r="L5" s="92"/>
    </row>
    <row r="6" spans="1:12" hidden="1" x14ac:dyDescent="0.3">
      <c r="A6" s="252" t="s">
        <v>189</v>
      </c>
      <c r="B6" s="75" t="s">
        <v>169</v>
      </c>
      <c r="C6" s="3"/>
      <c r="D6" s="3">
        <v>1</v>
      </c>
      <c r="E6" s="5"/>
      <c r="F6" s="5"/>
      <c r="G6" s="5"/>
      <c r="H6" s="92"/>
      <c r="I6" s="92"/>
      <c r="J6" s="92"/>
      <c r="K6" s="92"/>
      <c r="L6" s="92"/>
    </row>
    <row r="7" spans="1:12" hidden="1" x14ac:dyDescent="0.3">
      <c r="A7" s="252" t="s">
        <v>189</v>
      </c>
      <c r="B7" s="75" t="s">
        <v>190</v>
      </c>
      <c r="C7" s="3"/>
      <c r="D7" s="3">
        <v>1</v>
      </c>
      <c r="E7" s="5"/>
      <c r="F7" s="5"/>
      <c r="G7" s="5"/>
      <c r="H7" s="92"/>
      <c r="I7" s="92"/>
      <c r="J7" s="92"/>
      <c r="K7" s="92"/>
      <c r="L7" s="92"/>
    </row>
    <row r="8" spans="1:12" ht="15" hidden="1" thickBot="1" x14ac:dyDescent="0.35">
      <c r="A8" s="253" t="s">
        <v>189</v>
      </c>
      <c r="B8" s="74" t="s">
        <v>191</v>
      </c>
      <c r="C8" s="3">
        <v>1</v>
      </c>
      <c r="D8" s="3"/>
      <c r="E8" s="5"/>
      <c r="F8" s="5"/>
      <c r="G8" s="5"/>
      <c r="H8" s="92"/>
      <c r="I8" s="92"/>
      <c r="J8" s="92"/>
      <c r="K8" s="92"/>
      <c r="L8" s="92"/>
    </row>
    <row r="9" spans="1:12" hidden="1" x14ac:dyDescent="0.3">
      <c r="A9" s="245" t="s">
        <v>192</v>
      </c>
      <c r="B9" s="96" t="s">
        <v>181</v>
      </c>
      <c r="C9" s="88"/>
      <c r="D9" s="88"/>
      <c r="E9" s="89"/>
      <c r="F9" s="89"/>
      <c r="G9" s="89"/>
      <c r="H9" s="194"/>
      <c r="I9" s="194"/>
      <c r="J9" s="194"/>
      <c r="K9" s="194"/>
      <c r="L9" s="194"/>
    </row>
    <row r="10" spans="1:12" hidden="1" x14ac:dyDescent="0.3">
      <c r="A10" s="252" t="s">
        <v>192</v>
      </c>
      <c r="B10" s="74" t="s">
        <v>164</v>
      </c>
      <c r="C10" s="3"/>
      <c r="D10" s="3">
        <v>1</v>
      </c>
      <c r="E10" s="5"/>
      <c r="F10" s="5"/>
      <c r="G10" s="5"/>
      <c r="H10" s="92"/>
      <c r="I10" s="92"/>
      <c r="J10" s="92"/>
      <c r="K10" s="92"/>
      <c r="L10" s="92"/>
    </row>
    <row r="11" spans="1:12" x14ac:dyDescent="0.3">
      <c r="A11" s="252" t="s">
        <v>192</v>
      </c>
      <c r="B11" s="74" t="s">
        <v>170</v>
      </c>
      <c r="C11" s="3"/>
      <c r="D11" s="3">
        <v>1</v>
      </c>
      <c r="E11" s="5"/>
      <c r="F11" s="5"/>
      <c r="G11" s="5"/>
      <c r="H11" s="92" t="s">
        <v>461</v>
      </c>
      <c r="I11" s="92">
        <v>1</v>
      </c>
      <c r="J11" s="92"/>
      <c r="K11" s="92"/>
      <c r="L11" s="92"/>
    </row>
    <row r="12" spans="1:12" hidden="1" x14ac:dyDescent="0.3">
      <c r="A12" s="252" t="s">
        <v>192</v>
      </c>
      <c r="B12" s="75" t="s">
        <v>193</v>
      </c>
      <c r="C12" s="3"/>
      <c r="D12" s="3">
        <v>1</v>
      </c>
      <c r="E12" s="5"/>
      <c r="F12" s="5"/>
      <c r="G12" s="5"/>
      <c r="H12" s="92"/>
      <c r="I12" s="92"/>
      <c r="J12" s="92"/>
      <c r="K12" s="92"/>
      <c r="L12" s="92"/>
    </row>
    <row r="13" spans="1:12" hidden="1" x14ac:dyDescent="0.3">
      <c r="A13" s="252" t="s">
        <v>192</v>
      </c>
      <c r="B13" s="75" t="s">
        <v>190</v>
      </c>
      <c r="C13" s="3"/>
      <c r="D13" s="3">
        <v>1</v>
      </c>
      <c r="E13" s="5"/>
      <c r="F13" s="5"/>
      <c r="G13" s="5"/>
      <c r="H13" s="92"/>
      <c r="I13" s="92"/>
      <c r="J13" s="92"/>
      <c r="K13" s="92"/>
      <c r="L13" s="92"/>
    </row>
    <row r="14" spans="1:12" ht="15" hidden="1" thickBot="1" x14ac:dyDescent="0.35">
      <c r="A14" s="253" t="s">
        <v>192</v>
      </c>
      <c r="B14" s="74" t="s">
        <v>191</v>
      </c>
      <c r="C14" s="3">
        <v>1</v>
      </c>
      <c r="D14" s="3"/>
      <c r="E14" s="5"/>
      <c r="F14" s="5"/>
      <c r="G14" s="5"/>
      <c r="H14" s="92"/>
      <c r="I14" s="92"/>
      <c r="J14" s="92"/>
      <c r="K14" s="92"/>
      <c r="L14" s="92"/>
    </row>
    <row r="15" spans="1:12" hidden="1" x14ac:dyDescent="0.3">
      <c r="A15" s="245" t="s">
        <v>194</v>
      </c>
      <c r="B15" s="96" t="s">
        <v>181</v>
      </c>
      <c r="C15" s="88"/>
      <c r="D15" s="88"/>
      <c r="E15" s="89"/>
      <c r="F15" s="89"/>
      <c r="G15" s="89"/>
      <c r="H15" s="194"/>
      <c r="I15" s="194"/>
      <c r="J15" s="194"/>
      <c r="K15" s="194"/>
      <c r="L15" s="194"/>
    </row>
    <row r="16" spans="1:12" x14ac:dyDescent="0.3">
      <c r="A16" s="252" t="s">
        <v>194</v>
      </c>
      <c r="B16" s="74" t="s">
        <v>166</v>
      </c>
      <c r="C16" s="3"/>
      <c r="D16" s="3">
        <v>1</v>
      </c>
      <c r="E16" s="5"/>
      <c r="F16" s="5"/>
      <c r="G16" s="5"/>
      <c r="H16" s="92" t="s">
        <v>424</v>
      </c>
      <c r="I16" s="92">
        <v>1</v>
      </c>
      <c r="J16" s="92"/>
      <c r="K16" s="92"/>
      <c r="L16" s="92"/>
    </row>
    <row r="17" spans="1:12" x14ac:dyDescent="0.3">
      <c r="A17" s="252" t="s">
        <v>194</v>
      </c>
      <c r="B17" s="74" t="s">
        <v>170</v>
      </c>
      <c r="C17" s="3"/>
      <c r="D17" s="3">
        <v>1</v>
      </c>
      <c r="E17" s="5"/>
      <c r="F17" s="5"/>
      <c r="G17" s="5"/>
      <c r="H17" s="92" t="s">
        <v>424</v>
      </c>
      <c r="I17" s="92">
        <v>1</v>
      </c>
      <c r="J17" s="92"/>
      <c r="K17" s="92"/>
      <c r="L17" s="92"/>
    </row>
    <row r="18" spans="1:12" hidden="1" x14ac:dyDescent="0.3">
      <c r="A18" s="252" t="s">
        <v>194</v>
      </c>
      <c r="B18" s="74" t="s">
        <v>211</v>
      </c>
      <c r="C18" s="3"/>
      <c r="D18" s="3">
        <v>1</v>
      </c>
      <c r="E18" s="5"/>
      <c r="F18" s="5"/>
      <c r="G18" s="5"/>
      <c r="H18" s="92"/>
      <c r="I18" s="92"/>
      <c r="J18" s="92"/>
      <c r="K18" s="92"/>
      <c r="L18" s="92"/>
    </row>
    <row r="19" spans="1:12" hidden="1" x14ac:dyDescent="0.3">
      <c r="A19" s="252" t="s">
        <v>194</v>
      </c>
      <c r="B19" s="75" t="s">
        <v>193</v>
      </c>
      <c r="C19" s="3"/>
      <c r="D19" s="3">
        <v>1</v>
      </c>
      <c r="E19" s="5"/>
      <c r="F19" s="5"/>
      <c r="G19" s="5"/>
      <c r="H19" s="92"/>
      <c r="I19" s="92"/>
      <c r="J19" s="92"/>
      <c r="K19" s="92"/>
      <c r="L19" s="92"/>
    </row>
    <row r="20" spans="1:12" hidden="1" x14ac:dyDescent="0.3">
      <c r="A20" s="252" t="s">
        <v>194</v>
      </c>
      <c r="B20" s="75" t="s">
        <v>190</v>
      </c>
      <c r="C20" s="3"/>
      <c r="D20" s="3">
        <v>1</v>
      </c>
      <c r="E20" s="5"/>
      <c r="F20" s="5"/>
      <c r="G20" s="5"/>
      <c r="H20" s="92"/>
      <c r="I20" s="92"/>
      <c r="J20" s="92"/>
      <c r="K20" s="92"/>
      <c r="L20" s="92"/>
    </row>
    <row r="21" spans="1:12" ht="15" hidden="1" thickBot="1" x14ac:dyDescent="0.35">
      <c r="A21" s="253" t="s">
        <v>194</v>
      </c>
      <c r="B21" s="74" t="s">
        <v>191</v>
      </c>
      <c r="C21" s="3">
        <v>1</v>
      </c>
      <c r="D21" s="3"/>
      <c r="E21" s="5"/>
      <c r="F21" s="5"/>
      <c r="G21" s="5"/>
      <c r="H21" s="92"/>
      <c r="I21" s="92"/>
      <c r="J21" s="92"/>
      <c r="K21" s="92"/>
      <c r="L21" s="92"/>
    </row>
    <row r="22" spans="1:12" hidden="1" x14ac:dyDescent="0.3">
      <c r="A22" s="245" t="s">
        <v>188</v>
      </c>
      <c r="B22" s="96" t="s">
        <v>181</v>
      </c>
      <c r="C22" s="88"/>
      <c r="D22" s="88"/>
      <c r="E22" s="89"/>
      <c r="F22" s="89"/>
      <c r="G22" s="89"/>
      <c r="H22" s="194"/>
      <c r="I22" s="194"/>
      <c r="J22" s="194"/>
      <c r="K22" s="194"/>
      <c r="L22" s="194"/>
    </row>
    <row r="23" spans="1:12" x14ac:dyDescent="0.3">
      <c r="A23" s="252" t="s">
        <v>188</v>
      </c>
      <c r="B23" s="74" t="s">
        <v>164</v>
      </c>
      <c r="C23" s="3"/>
      <c r="D23" s="3">
        <v>1</v>
      </c>
      <c r="E23" s="5"/>
      <c r="F23" s="5"/>
      <c r="G23" s="5"/>
      <c r="H23" s="92" t="s">
        <v>424</v>
      </c>
      <c r="I23" s="92">
        <v>1</v>
      </c>
      <c r="J23" s="92"/>
      <c r="K23" s="92"/>
      <c r="L23" s="92"/>
    </row>
    <row r="24" spans="1:12" x14ac:dyDescent="0.3">
      <c r="A24" s="252" t="s">
        <v>188</v>
      </c>
      <c r="B24" s="74" t="s">
        <v>170</v>
      </c>
      <c r="C24" s="3"/>
      <c r="D24" s="3">
        <v>1</v>
      </c>
      <c r="E24" s="5"/>
      <c r="F24" s="5"/>
      <c r="G24" s="5"/>
      <c r="H24" s="92" t="s">
        <v>424</v>
      </c>
      <c r="I24" s="92">
        <v>1</v>
      </c>
      <c r="J24" s="92"/>
      <c r="K24" s="92"/>
      <c r="L24" s="92"/>
    </row>
    <row r="25" spans="1:12" hidden="1" x14ac:dyDescent="0.3">
      <c r="A25" s="252" t="s">
        <v>188</v>
      </c>
      <c r="B25" s="75" t="s">
        <v>193</v>
      </c>
      <c r="C25" s="3"/>
      <c r="D25" s="3">
        <v>1</v>
      </c>
      <c r="E25" s="5"/>
      <c r="F25" s="5"/>
      <c r="G25" s="5"/>
      <c r="H25" s="92"/>
      <c r="I25" s="92"/>
      <c r="J25" s="92"/>
      <c r="K25" s="92"/>
      <c r="L25" s="92"/>
    </row>
    <row r="26" spans="1:12" hidden="1" x14ac:dyDescent="0.3">
      <c r="A26" s="252" t="s">
        <v>188</v>
      </c>
      <c r="B26" s="75" t="s">
        <v>190</v>
      </c>
      <c r="C26" s="3"/>
      <c r="D26" s="3">
        <v>1</v>
      </c>
      <c r="E26" s="5"/>
      <c r="F26" s="5"/>
      <c r="G26" s="5"/>
      <c r="H26" s="92"/>
      <c r="I26" s="92"/>
      <c r="J26" s="92"/>
      <c r="K26" s="92"/>
      <c r="L26" s="92"/>
    </row>
    <row r="27" spans="1:12" ht="15" hidden="1" thickBot="1" x14ac:dyDescent="0.35">
      <c r="A27" s="253" t="s">
        <v>188</v>
      </c>
      <c r="B27" s="74" t="s">
        <v>191</v>
      </c>
      <c r="C27" s="3">
        <v>1</v>
      </c>
      <c r="D27" s="3"/>
      <c r="E27" s="5"/>
      <c r="F27" s="5"/>
      <c r="G27" s="5"/>
      <c r="H27" s="92"/>
      <c r="I27" s="92"/>
      <c r="J27" s="92"/>
      <c r="K27" s="92"/>
      <c r="L27" s="92"/>
    </row>
    <row r="28" spans="1:12" hidden="1" x14ac:dyDescent="0.3">
      <c r="A28" s="245" t="s">
        <v>195</v>
      </c>
      <c r="B28" s="75" t="s">
        <v>72</v>
      </c>
      <c r="C28" s="3"/>
      <c r="D28" s="3">
        <v>1</v>
      </c>
      <c r="E28" s="5"/>
      <c r="F28" s="5"/>
      <c r="G28" s="5"/>
      <c r="H28" s="92"/>
      <c r="I28" s="92"/>
      <c r="J28" s="92"/>
      <c r="K28" s="92"/>
      <c r="L28" s="92"/>
    </row>
    <row r="29" spans="1:12" hidden="1" x14ac:dyDescent="0.3">
      <c r="A29" s="252" t="s">
        <v>195</v>
      </c>
      <c r="B29" s="75" t="s">
        <v>70</v>
      </c>
      <c r="C29" s="3"/>
      <c r="D29" s="3">
        <v>1</v>
      </c>
      <c r="E29" s="5"/>
      <c r="F29" s="5"/>
      <c r="G29" s="5"/>
      <c r="H29" s="92"/>
      <c r="I29" s="92"/>
      <c r="J29" s="92"/>
      <c r="K29" s="92"/>
      <c r="L29" s="92"/>
    </row>
    <row r="30" spans="1:12" hidden="1" x14ac:dyDescent="0.3">
      <c r="A30" s="252" t="s">
        <v>195</v>
      </c>
      <c r="B30" s="243" t="s">
        <v>273</v>
      </c>
      <c r="C30" s="3"/>
      <c r="D30" s="3">
        <v>1</v>
      </c>
      <c r="E30" s="5"/>
      <c r="F30" s="5"/>
      <c r="G30" s="5"/>
      <c r="H30" s="92"/>
      <c r="I30" s="92"/>
      <c r="J30" s="92"/>
      <c r="K30" s="92"/>
      <c r="L30" s="92"/>
    </row>
    <row r="31" spans="1:12" hidden="1" x14ac:dyDescent="0.3">
      <c r="A31" s="252" t="s">
        <v>195</v>
      </c>
      <c r="B31" s="243" t="s">
        <v>166</v>
      </c>
      <c r="C31" s="3"/>
      <c r="D31" s="3">
        <v>1</v>
      </c>
      <c r="E31" s="5"/>
      <c r="F31" s="5"/>
      <c r="G31" s="5"/>
      <c r="H31" s="92"/>
      <c r="I31" s="92"/>
      <c r="J31" s="92"/>
      <c r="K31" s="92"/>
      <c r="L31" s="92"/>
    </row>
    <row r="32" spans="1:12" hidden="1" x14ac:dyDescent="0.3">
      <c r="A32" s="252" t="s">
        <v>195</v>
      </c>
      <c r="B32" s="75" t="s">
        <v>169</v>
      </c>
      <c r="C32" s="3"/>
      <c r="D32" s="3">
        <v>1</v>
      </c>
      <c r="E32" s="5"/>
      <c r="F32" s="5"/>
      <c r="G32" s="5"/>
      <c r="H32" s="92"/>
      <c r="I32" s="92"/>
      <c r="J32" s="92"/>
      <c r="K32" s="92"/>
      <c r="L32" s="92"/>
    </row>
    <row r="33" spans="1:12" ht="15" hidden="1" thickBot="1" x14ac:dyDescent="0.35">
      <c r="A33" s="253" t="s">
        <v>195</v>
      </c>
      <c r="B33" s="75" t="s">
        <v>176</v>
      </c>
      <c r="C33" s="3"/>
      <c r="D33" s="3">
        <v>1</v>
      </c>
      <c r="E33" s="5"/>
      <c r="F33" s="5"/>
      <c r="G33" s="5"/>
      <c r="H33" s="92"/>
      <c r="I33" s="92"/>
      <c r="J33" s="92"/>
      <c r="K33" s="92"/>
      <c r="L33" s="92"/>
    </row>
    <row r="34" spans="1:12" hidden="1" x14ac:dyDescent="0.3">
      <c r="A34" s="245" t="s">
        <v>196</v>
      </c>
      <c r="B34" s="243" t="s">
        <v>164</v>
      </c>
      <c r="C34" s="3"/>
      <c r="D34" s="3">
        <v>1</v>
      </c>
      <c r="E34" s="5"/>
      <c r="F34" s="5"/>
      <c r="G34" s="5"/>
      <c r="H34" s="92"/>
      <c r="I34" s="92"/>
      <c r="J34" s="92"/>
      <c r="K34" s="92"/>
      <c r="L34" s="92"/>
    </row>
    <row r="35" spans="1:12" x14ac:dyDescent="0.3">
      <c r="A35" s="252" t="s">
        <v>196</v>
      </c>
      <c r="B35" s="75" t="s">
        <v>72</v>
      </c>
      <c r="C35" s="3"/>
      <c r="D35" s="3">
        <v>1</v>
      </c>
      <c r="E35" s="5"/>
      <c r="F35" s="5"/>
      <c r="G35" s="5"/>
      <c r="H35" s="92" t="s">
        <v>424</v>
      </c>
      <c r="I35" s="92">
        <v>1</v>
      </c>
      <c r="J35" s="92"/>
      <c r="K35" s="92"/>
      <c r="L35" s="92"/>
    </row>
    <row r="36" spans="1:12" hidden="1" x14ac:dyDescent="0.3">
      <c r="A36" s="252" t="s">
        <v>196</v>
      </c>
      <c r="B36" s="75" t="s">
        <v>70</v>
      </c>
      <c r="C36" s="3"/>
      <c r="D36" s="3">
        <v>1</v>
      </c>
      <c r="E36" s="5"/>
      <c r="F36" s="5"/>
      <c r="G36" s="5"/>
      <c r="H36" s="92"/>
      <c r="I36" s="92"/>
      <c r="J36" s="92"/>
      <c r="K36" s="92"/>
      <c r="L36" s="92"/>
    </row>
    <row r="37" spans="1:12" hidden="1" x14ac:dyDescent="0.3">
      <c r="A37" s="252" t="s">
        <v>196</v>
      </c>
      <c r="B37" s="243" t="s">
        <v>273</v>
      </c>
      <c r="C37" s="3"/>
      <c r="D37" s="3">
        <v>1</v>
      </c>
      <c r="E37" s="5"/>
      <c r="F37" s="5"/>
      <c r="G37" s="5"/>
      <c r="H37" s="92"/>
      <c r="I37" s="92"/>
      <c r="J37" s="92"/>
      <c r="K37" s="92"/>
      <c r="L37" s="92"/>
    </row>
    <row r="38" spans="1:12" x14ac:dyDescent="0.3">
      <c r="A38" s="252" t="s">
        <v>196</v>
      </c>
      <c r="B38" s="75" t="s">
        <v>169</v>
      </c>
      <c r="C38" s="3"/>
      <c r="D38" s="3">
        <v>1</v>
      </c>
      <c r="E38" s="5"/>
      <c r="F38" s="5"/>
      <c r="G38" s="5"/>
      <c r="H38" s="92" t="s">
        <v>424</v>
      </c>
      <c r="I38" s="92">
        <v>1</v>
      </c>
      <c r="J38" s="92"/>
      <c r="K38" s="92"/>
      <c r="L38" s="92"/>
    </row>
    <row r="39" spans="1:12" ht="15" hidden="1" thickBot="1" x14ac:dyDescent="0.35">
      <c r="A39" s="253" t="s">
        <v>196</v>
      </c>
      <c r="B39" s="75" t="s">
        <v>176</v>
      </c>
      <c r="C39" s="3"/>
      <c r="D39" s="3">
        <v>1</v>
      </c>
      <c r="E39" s="5"/>
      <c r="F39" s="5"/>
      <c r="G39" s="5"/>
      <c r="H39" s="92"/>
      <c r="I39" s="92"/>
      <c r="J39" s="92"/>
      <c r="K39" s="92"/>
      <c r="L39" s="92"/>
    </row>
    <row r="40" spans="1:12" hidden="1" x14ac:dyDescent="0.3">
      <c r="A40" s="245" t="s">
        <v>197</v>
      </c>
      <c r="B40" s="75" t="s">
        <v>72</v>
      </c>
      <c r="C40" s="3"/>
      <c r="D40" s="3">
        <v>1</v>
      </c>
      <c r="E40" s="5"/>
      <c r="F40" s="5"/>
      <c r="G40" s="5"/>
      <c r="H40" s="92"/>
      <c r="I40" s="92"/>
      <c r="J40" s="92"/>
      <c r="K40" s="92"/>
      <c r="L40" s="92"/>
    </row>
    <row r="41" spans="1:12" hidden="1" x14ac:dyDescent="0.3">
      <c r="A41" s="252" t="s">
        <v>197</v>
      </c>
      <c r="B41" s="75" t="s">
        <v>70</v>
      </c>
      <c r="C41" s="3"/>
      <c r="D41" s="3">
        <v>1</v>
      </c>
      <c r="E41" s="5"/>
      <c r="F41" s="5"/>
      <c r="G41" s="5"/>
      <c r="H41" s="92"/>
      <c r="I41" s="92"/>
      <c r="J41" s="92"/>
      <c r="K41" s="92"/>
      <c r="L41" s="92"/>
    </row>
    <row r="42" spans="1:12" hidden="1" x14ac:dyDescent="0.3">
      <c r="A42" s="252" t="s">
        <v>197</v>
      </c>
      <c r="B42" s="243" t="s">
        <v>273</v>
      </c>
      <c r="C42" s="3"/>
      <c r="D42" s="3">
        <v>1</v>
      </c>
      <c r="E42" s="5"/>
      <c r="F42" s="5"/>
      <c r="G42" s="5"/>
      <c r="H42" s="92"/>
      <c r="I42" s="92"/>
      <c r="J42" s="92"/>
      <c r="K42" s="92"/>
      <c r="L42" s="92"/>
    </row>
    <row r="43" spans="1:12" hidden="1" x14ac:dyDescent="0.3">
      <c r="A43" s="252" t="s">
        <v>197</v>
      </c>
      <c r="B43" s="243" t="s">
        <v>164</v>
      </c>
      <c r="C43" s="3"/>
      <c r="D43" s="3">
        <v>1</v>
      </c>
      <c r="E43" s="5"/>
      <c r="F43" s="5"/>
      <c r="G43" s="5"/>
      <c r="H43" s="92"/>
      <c r="I43" s="92"/>
      <c r="J43" s="92"/>
      <c r="K43" s="92"/>
      <c r="L43" s="92"/>
    </row>
    <row r="44" spans="1:12" x14ac:dyDescent="0.3">
      <c r="A44" s="252" t="s">
        <v>197</v>
      </c>
      <c r="B44" s="75" t="s">
        <v>169</v>
      </c>
      <c r="C44" s="3"/>
      <c r="D44" s="3">
        <v>1</v>
      </c>
      <c r="E44" s="5"/>
      <c r="F44" s="5"/>
      <c r="G44" s="5"/>
      <c r="H44" s="92" t="s">
        <v>424</v>
      </c>
      <c r="I44" s="92">
        <v>1</v>
      </c>
      <c r="J44" s="92"/>
      <c r="K44" s="92"/>
      <c r="L44" s="92"/>
    </row>
    <row r="45" spans="1:12" hidden="1" x14ac:dyDescent="0.3">
      <c r="A45" s="252" t="s">
        <v>197</v>
      </c>
      <c r="B45" s="75" t="s">
        <v>176</v>
      </c>
      <c r="C45" s="3"/>
      <c r="D45" s="3">
        <v>1</v>
      </c>
      <c r="E45" s="5"/>
      <c r="F45" s="5"/>
      <c r="G45" s="5"/>
      <c r="H45" s="92"/>
      <c r="I45" s="92"/>
      <c r="J45" s="92"/>
      <c r="K45" s="92"/>
      <c r="L45" s="92"/>
    </row>
    <row r="46" spans="1:12" hidden="1" x14ac:dyDescent="0.3">
      <c r="A46" s="252" t="s">
        <v>198</v>
      </c>
      <c r="B46" s="75" t="s">
        <v>72</v>
      </c>
      <c r="C46" s="3"/>
      <c r="D46" s="3">
        <v>1</v>
      </c>
      <c r="E46" s="5"/>
      <c r="F46" s="5"/>
      <c r="G46" s="5"/>
      <c r="H46" s="92"/>
      <c r="I46" s="92"/>
      <c r="J46" s="92"/>
      <c r="K46" s="92"/>
      <c r="L46" s="92"/>
    </row>
    <row r="47" spans="1:12" hidden="1" x14ac:dyDescent="0.3">
      <c r="A47" s="252" t="s">
        <v>198</v>
      </c>
      <c r="B47" s="75" t="s">
        <v>70</v>
      </c>
      <c r="C47" s="3"/>
      <c r="D47" s="3">
        <v>1</v>
      </c>
      <c r="E47" s="5"/>
      <c r="F47" s="5"/>
      <c r="G47" s="5"/>
      <c r="H47" s="92"/>
      <c r="I47" s="92"/>
      <c r="J47" s="92"/>
      <c r="K47" s="92"/>
      <c r="L47" s="92"/>
    </row>
    <row r="48" spans="1:12" hidden="1" x14ac:dyDescent="0.3">
      <c r="A48" s="252" t="s">
        <v>198</v>
      </c>
      <c r="B48" s="243" t="s">
        <v>273</v>
      </c>
      <c r="C48" s="3"/>
      <c r="D48" s="3">
        <v>1</v>
      </c>
      <c r="E48" s="5"/>
      <c r="F48" s="5"/>
      <c r="G48" s="5"/>
      <c r="H48" s="92"/>
      <c r="I48" s="92"/>
      <c r="J48" s="92"/>
      <c r="K48" s="92"/>
      <c r="L48" s="92"/>
    </row>
    <row r="49" spans="1:12" x14ac:dyDescent="0.3">
      <c r="A49" s="252" t="s">
        <v>198</v>
      </c>
      <c r="B49" s="243" t="s">
        <v>166</v>
      </c>
      <c r="C49" s="3"/>
      <c r="D49" s="3">
        <v>1</v>
      </c>
      <c r="E49" s="5"/>
      <c r="F49" s="5"/>
      <c r="G49" s="5"/>
      <c r="H49" s="92" t="s">
        <v>424</v>
      </c>
      <c r="I49" s="92">
        <v>1</v>
      </c>
      <c r="J49" s="92"/>
      <c r="K49" s="92"/>
      <c r="L49" s="92"/>
    </row>
    <row r="50" spans="1:12" ht="15" thickBot="1" x14ac:dyDescent="0.35">
      <c r="A50" s="252" t="s">
        <v>198</v>
      </c>
      <c r="B50" s="243" t="s">
        <v>204</v>
      </c>
      <c r="C50" s="3"/>
      <c r="D50" s="3">
        <v>1</v>
      </c>
      <c r="E50" s="5"/>
      <c r="F50" s="5"/>
      <c r="G50" s="5"/>
      <c r="H50" s="92" t="s">
        <v>424</v>
      </c>
      <c r="I50" s="92">
        <v>1</v>
      </c>
      <c r="J50" s="92"/>
      <c r="K50" s="92"/>
      <c r="L50" s="92"/>
    </row>
    <row r="51" spans="1:12" ht="15" hidden="1" thickBot="1" x14ac:dyDescent="0.35">
      <c r="A51" s="252" t="s">
        <v>198</v>
      </c>
      <c r="B51" s="75" t="s">
        <v>169</v>
      </c>
      <c r="C51" s="3"/>
      <c r="D51" s="3">
        <v>1</v>
      </c>
      <c r="E51" s="5"/>
      <c r="F51" s="5"/>
      <c r="G51" s="5"/>
      <c r="H51" s="92"/>
      <c r="I51" s="92"/>
      <c r="J51" s="92"/>
      <c r="K51" s="92"/>
      <c r="L51" s="92"/>
    </row>
    <row r="52" spans="1:12" ht="15" hidden="1" thickBot="1" x14ac:dyDescent="0.35">
      <c r="A52" s="253" t="s">
        <v>198</v>
      </c>
      <c r="B52" s="75" t="s">
        <v>176</v>
      </c>
      <c r="C52" s="3"/>
      <c r="D52" s="3">
        <v>1</v>
      </c>
      <c r="E52" s="5"/>
      <c r="F52" s="5"/>
      <c r="G52" s="5"/>
      <c r="H52" s="92"/>
      <c r="I52" s="92"/>
      <c r="J52" s="92"/>
      <c r="K52" s="92"/>
      <c r="L52" s="92"/>
    </row>
    <row r="53" spans="1:12" ht="43.2" x14ac:dyDescent="0.3">
      <c r="A53" s="281" t="s">
        <v>199</v>
      </c>
      <c r="B53" s="279" t="s">
        <v>167</v>
      </c>
      <c r="C53" s="277"/>
      <c r="D53" s="277">
        <v>1</v>
      </c>
      <c r="E53" s="159">
        <v>3.9</v>
      </c>
      <c r="F53" s="159">
        <v>2.2000000000000002</v>
      </c>
      <c r="G53" s="159">
        <f>E53*F53</f>
        <v>8.58</v>
      </c>
      <c r="H53" s="280" t="s">
        <v>448</v>
      </c>
      <c r="I53" s="159"/>
      <c r="J53" s="2"/>
      <c r="K53" s="2"/>
      <c r="L53" s="2"/>
    </row>
    <row r="54" spans="1:12" hidden="1" x14ac:dyDescent="0.3">
      <c r="A54" s="252" t="s">
        <v>199</v>
      </c>
      <c r="B54" s="243" t="s">
        <v>200</v>
      </c>
      <c r="C54" s="3"/>
      <c r="D54" s="3">
        <v>1</v>
      </c>
      <c r="E54" s="5"/>
      <c r="F54" s="5"/>
      <c r="G54" s="5"/>
      <c r="H54" s="92"/>
      <c r="I54" s="92"/>
      <c r="J54" s="92"/>
      <c r="K54" s="92"/>
      <c r="L54" s="92"/>
    </row>
    <row r="55" spans="1:12" hidden="1" x14ac:dyDescent="0.3">
      <c r="A55" s="252" t="s">
        <v>199</v>
      </c>
      <c r="B55" s="74" t="s">
        <v>210</v>
      </c>
      <c r="C55" s="3"/>
      <c r="D55" s="3">
        <v>1</v>
      </c>
      <c r="E55" s="5"/>
      <c r="F55" s="5"/>
      <c r="G55" s="5"/>
      <c r="H55" s="92"/>
      <c r="I55" s="92"/>
      <c r="J55" s="92"/>
      <c r="K55" s="92"/>
      <c r="L55" s="92"/>
    </row>
    <row r="56" spans="1:12" ht="43.2" x14ac:dyDescent="0.3">
      <c r="A56" s="252" t="s">
        <v>199</v>
      </c>
      <c r="B56" s="278" t="s">
        <v>444</v>
      </c>
      <c r="C56" s="109"/>
      <c r="D56" s="109">
        <v>1</v>
      </c>
      <c r="E56" s="69">
        <v>4.4000000000000004</v>
      </c>
      <c r="F56" s="69">
        <v>1.8</v>
      </c>
      <c r="G56" s="69">
        <f>E56*F56</f>
        <v>7.9200000000000008</v>
      </c>
      <c r="H56" s="239" t="s">
        <v>490</v>
      </c>
      <c r="I56" s="191">
        <v>1</v>
      </c>
      <c r="J56" s="92"/>
      <c r="K56" s="92"/>
      <c r="L56" s="92"/>
    </row>
    <row r="57" spans="1:12" hidden="1" x14ac:dyDescent="0.3">
      <c r="A57" s="252" t="s">
        <v>199</v>
      </c>
      <c r="B57" s="96" t="s">
        <v>15</v>
      </c>
      <c r="C57" s="88"/>
      <c r="D57" s="88"/>
      <c r="E57" s="89"/>
      <c r="F57" s="89"/>
      <c r="G57" s="89"/>
      <c r="H57" s="194"/>
      <c r="I57" s="194"/>
      <c r="J57" s="194"/>
      <c r="K57" s="194"/>
      <c r="L57" s="194"/>
    </row>
    <row r="58" spans="1:12" hidden="1" x14ac:dyDescent="0.3">
      <c r="A58" s="252" t="s">
        <v>199</v>
      </c>
      <c r="B58" s="74" t="s">
        <v>202</v>
      </c>
      <c r="C58" s="3"/>
      <c r="D58" s="3">
        <v>1</v>
      </c>
      <c r="E58" s="5">
        <v>3.2</v>
      </c>
      <c r="F58" s="5">
        <v>0.9</v>
      </c>
      <c r="G58" s="5">
        <f>E58*F58</f>
        <v>2.8800000000000003</v>
      </c>
      <c r="H58" s="2"/>
      <c r="I58" s="2"/>
      <c r="J58" s="2"/>
      <c r="K58" s="2"/>
      <c r="L58" s="2"/>
    </row>
    <row r="59" spans="1:12" hidden="1" x14ac:dyDescent="0.3">
      <c r="A59" s="252" t="s">
        <v>199</v>
      </c>
      <c r="B59" s="75" t="s">
        <v>16</v>
      </c>
      <c r="C59" s="3"/>
      <c r="D59" s="3">
        <v>1</v>
      </c>
      <c r="E59" s="5"/>
      <c r="F59" s="5"/>
      <c r="G59" s="5"/>
      <c r="H59" s="92"/>
      <c r="I59" s="92"/>
      <c r="J59" s="92"/>
      <c r="K59" s="92"/>
      <c r="L59" s="92"/>
    </row>
    <row r="60" spans="1:12" hidden="1" x14ac:dyDescent="0.3">
      <c r="A60" s="252" t="s">
        <v>199</v>
      </c>
      <c r="B60" s="75" t="s">
        <v>203</v>
      </c>
      <c r="C60" s="3"/>
      <c r="D60" s="3">
        <v>1</v>
      </c>
      <c r="E60" s="5"/>
      <c r="F60" s="5"/>
      <c r="G60" s="5"/>
      <c r="H60" s="92"/>
      <c r="I60" s="92"/>
      <c r="J60" s="92"/>
      <c r="K60" s="92"/>
      <c r="L60" s="92"/>
    </row>
    <row r="61" spans="1:12" hidden="1" x14ac:dyDescent="0.3">
      <c r="A61" s="252" t="s">
        <v>199</v>
      </c>
      <c r="B61" s="74" t="s">
        <v>58</v>
      </c>
      <c r="C61" s="3"/>
      <c r="D61" s="3">
        <v>1</v>
      </c>
      <c r="E61" s="5"/>
      <c r="F61" s="5"/>
      <c r="G61" s="5"/>
      <c r="H61" s="92"/>
      <c r="I61" s="92"/>
      <c r="J61" s="92"/>
      <c r="K61" s="92"/>
      <c r="L61" s="92"/>
    </row>
    <row r="62" spans="1:12" ht="43.2" x14ac:dyDescent="0.3">
      <c r="A62" s="252" t="s">
        <v>199</v>
      </c>
      <c r="B62" s="74" t="s">
        <v>442</v>
      </c>
      <c r="C62" s="3"/>
      <c r="D62" s="3">
        <v>1</v>
      </c>
      <c r="E62" s="5">
        <v>4.5</v>
      </c>
      <c r="F62" s="5">
        <v>1.2</v>
      </c>
      <c r="G62" s="5">
        <f>E62*F62</f>
        <v>5.3999999999999995</v>
      </c>
      <c r="H62" s="239" t="s">
        <v>490</v>
      </c>
      <c r="I62" s="92">
        <v>1</v>
      </c>
      <c r="J62" s="92"/>
      <c r="K62" s="92"/>
      <c r="L62" s="92"/>
    </row>
    <row r="63" spans="1:12" hidden="1" x14ac:dyDescent="0.3">
      <c r="A63" s="252" t="s">
        <v>199</v>
      </c>
      <c r="B63" s="96" t="s">
        <v>15</v>
      </c>
      <c r="C63" s="88"/>
      <c r="D63" s="88"/>
      <c r="E63" s="89"/>
      <c r="F63" s="89"/>
      <c r="G63" s="89"/>
      <c r="H63" s="194"/>
      <c r="I63" s="194"/>
      <c r="J63" s="194"/>
      <c r="K63" s="194"/>
      <c r="L63" s="194"/>
    </row>
    <row r="64" spans="1:12" hidden="1" x14ac:dyDescent="0.3">
      <c r="A64" s="252" t="s">
        <v>199</v>
      </c>
      <c r="B64" s="74" t="s">
        <v>187</v>
      </c>
      <c r="C64" s="3"/>
      <c r="D64" s="3">
        <v>1</v>
      </c>
      <c r="E64" s="5">
        <v>3.5</v>
      </c>
      <c r="F64" s="5">
        <v>0.9</v>
      </c>
      <c r="G64" s="5">
        <f>E64*F64</f>
        <v>3.15</v>
      </c>
      <c r="H64" s="2"/>
      <c r="I64" s="2"/>
      <c r="J64" s="2"/>
      <c r="K64" s="2"/>
      <c r="L64" s="2"/>
    </row>
    <row r="65" spans="1:12" hidden="1" x14ac:dyDescent="0.3">
      <c r="A65" s="252" t="s">
        <v>199</v>
      </c>
      <c r="B65" s="75" t="s">
        <v>16</v>
      </c>
      <c r="C65" s="3"/>
      <c r="D65" s="3">
        <v>1</v>
      </c>
      <c r="E65" s="5"/>
      <c r="F65" s="5"/>
      <c r="G65" s="5"/>
      <c r="H65" s="92"/>
      <c r="I65" s="92"/>
      <c r="J65" s="92"/>
      <c r="K65" s="92"/>
      <c r="L65" s="92"/>
    </row>
    <row r="66" spans="1:12" hidden="1" x14ac:dyDescent="0.3">
      <c r="A66" s="252" t="s">
        <v>199</v>
      </c>
      <c r="B66" s="75" t="s">
        <v>203</v>
      </c>
      <c r="C66" s="3"/>
      <c r="D66" s="3">
        <v>1</v>
      </c>
      <c r="E66" s="5"/>
      <c r="F66" s="5"/>
      <c r="G66" s="5"/>
      <c r="H66" s="92"/>
      <c r="I66" s="92"/>
      <c r="J66" s="92"/>
      <c r="K66" s="92"/>
      <c r="L66" s="92"/>
    </row>
    <row r="67" spans="1:12" x14ac:dyDescent="0.3">
      <c r="A67" s="252" t="s">
        <v>199</v>
      </c>
      <c r="B67" s="74" t="s">
        <v>211</v>
      </c>
      <c r="C67" s="3"/>
      <c r="D67" s="3">
        <v>1</v>
      </c>
      <c r="E67" s="5"/>
      <c r="F67" s="5"/>
      <c r="G67" s="5"/>
      <c r="H67" s="92" t="s">
        <v>424</v>
      </c>
      <c r="I67" s="92">
        <v>1</v>
      </c>
      <c r="J67" s="92"/>
      <c r="K67" s="92"/>
      <c r="L67" s="92"/>
    </row>
    <row r="68" spans="1:12" ht="15" hidden="1" thickBot="1" x14ac:dyDescent="0.35">
      <c r="A68" s="253" t="s">
        <v>199</v>
      </c>
      <c r="B68" s="74" t="s">
        <v>205</v>
      </c>
      <c r="C68" s="3"/>
      <c r="D68" s="3">
        <v>1</v>
      </c>
      <c r="E68" s="5"/>
      <c r="F68" s="5"/>
      <c r="G68" s="5"/>
      <c r="H68" s="92"/>
      <c r="I68" s="92"/>
      <c r="J68" s="92"/>
      <c r="K68" s="92"/>
      <c r="L68" s="92"/>
    </row>
    <row r="69" spans="1:12" hidden="1" x14ac:dyDescent="0.3">
      <c r="A69" s="245" t="s">
        <v>207</v>
      </c>
      <c r="B69" s="74" t="s">
        <v>167</v>
      </c>
      <c r="C69" s="3"/>
      <c r="D69" s="3">
        <v>1</v>
      </c>
      <c r="E69" s="5">
        <v>3.9</v>
      </c>
      <c r="F69" s="5">
        <v>2.2000000000000002</v>
      </c>
      <c r="G69" s="5">
        <f>E69*F69</f>
        <v>8.58</v>
      </c>
      <c r="H69" s="92"/>
      <c r="I69" s="92"/>
      <c r="J69" s="92"/>
      <c r="K69" s="92"/>
      <c r="L69" s="92"/>
    </row>
    <row r="70" spans="1:12" hidden="1" x14ac:dyDescent="0.3">
      <c r="A70" s="252" t="s">
        <v>207</v>
      </c>
      <c r="B70" s="74" t="s">
        <v>208</v>
      </c>
      <c r="C70" s="3"/>
      <c r="D70" s="3">
        <v>1</v>
      </c>
      <c r="E70" s="5"/>
      <c r="F70" s="5"/>
      <c r="G70" s="5"/>
      <c r="H70" s="92"/>
      <c r="I70" s="92"/>
      <c r="J70" s="92"/>
      <c r="K70" s="92"/>
      <c r="L70" s="92"/>
    </row>
    <row r="71" spans="1:12" hidden="1" x14ac:dyDescent="0.3">
      <c r="A71" s="252" t="s">
        <v>207</v>
      </c>
      <c r="B71" s="74" t="s">
        <v>209</v>
      </c>
      <c r="C71" s="3"/>
      <c r="D71" s="3">
        <v>1</v>
      </c>
      <c r="E71" s="5"/>
      <c r="F71" s="5"/>
      <c r="G71" s="5"/>
      <c r="H71" s="92"/>
      <c r="I71" s="92"/>
      <c r="J71" s="92"/>
      <c r="K71" s="92"/>
      <c r="L71" s="92"/>
    </row>
    <row r="72" spans="1:12" hidden="1" x14ac:dyDescent="0.3">
      <c r="A72" s="252" t="s">
        <v>207</v>
      </c>
      <c r="B72" s="74" t="s">
        <v>201</v>
      </c>
      <c r="C72" s="3"/>
      <c r="D72" s="3">
        <v>1</v>
      </c>
      <c r="E72" s="5">
        <v>4.4000000000000004</v>
      </c>
      <c r="F72" s="5">
        <v>1.8</v>
      </c>
      <c r="G72" s="5">
        <f>E72*F72</f>
        <v>7.9200000000000008</v>
      </c>
      <c r="H72" s="92"/>
      <c r="I72" s="92"/>
      <c r="J72" s="92"/>
      <c r="K72" s="92"/>
      <c r="L72" s="92"/>
    </row>
    <row r="73" spans="1:12" hidden="1" x14ac:dyDescent="0.3">
      <c r="A73" s="252" t="s">
        <v>207</v>
      </c>
      <c r="B73" s="96" t="s">
        <v>15</v>
      </c>
      <c r="C73" s="88"/>
      <c r="D73" s="88"/>
      <c r="E73" s="89"/>
      <c r="F73" s="89"/>
      <c r="G73" s="89"/>
      <c r="H73" s="194"/>
      <c r="I73" s="194"/>
      <c r="J73" s="194"/>
      <c r="K73" s="194"/>
      <c r="L73" s="194"/>
    </row>
    <row r="74" spans="1:12" hidden="1" x14ac:dyDescent="0.3">
      <c r="A74" s="252" t="s">
        <v>207</v>
      </c>
      <c r="B74" s="74" t="s">
        <v>204</v>
      </c>
      <c r="C74" s="3">
        <v>1</v>
      </c>
      <c r="D74" s="3"/>
      <c r="E74" s="5"/>
      <c r="F74" s="5"/>
      <c r="G74" s="5"/>
      <c r="H74" s="92"/>
      <c r="I74" s="92"/>
      <c r="J74" s="92"/>
      <c r="K74" s="92"/>
      <c r="L74" s="92"/>
    </row>
    <row r="75" spans="1:12" hidden="1" x14ac:dyDescent="0.3">
      <c r="A75" s="252" t="s">
        <v>207</v>
      </c>
      <c r="B75" s="74" t="s">
        <v>187</v>
      </c>
      <c r="C75" s="3"/>
      <c r="D75" s="3">
        <v>1</v>
      </c>
      <c r="E75" s="5">
        <v>3.5</v>
      </c>
      <c r="F75" s="5">
        <v>0.9</v>
      </c>
      <c r="G75" s="5">
        <f>E75*F75</f>
        <v>3.15</v>
      </c>
      <c r="H75" s="2"/>
      <c r="I75" s="2"/>
      <c r="J75" s="2"/>
      <c r="K75" s="2"/>
      <c r="L75" s="2"/>
    </row>
    <row r="76" spans="1:12" hidden="1" x14ac:dyDescent="0.3">
      <c r="A76" s="252" t="s">
        <v>207</v>
      </c>
      <c r="B76" s="75" t="s">
        <v>16</v>
      </c>
      <c r="C76" s="3"/>
      <c r="D76" s="3">
        <v>1</v>
      </c>
      <c r="E76" s="5"/>
      <c r="F76" s="5"/>
      <c r="G76" s="5"/>
      <c r="H76" s="92"/>
      <c r="I76" s="92"/>
      <c r="J76" s="92"/>
      <c r="K76" s="92"/>
      <c r="L76" s="92"/>
    </row>
    <row r="77" spans="1:12" hidden="1" x14ac:dyDescent="0.3">
      <c r="A77" s="252" t="s">
        <v>207</v>
      </c>
      <c r="B77" s="75" t="s">
        <v>203</v>
      </c>
      <c r="C77" s="3"/>
      <c r="D77" s="3">
        <v>1</v>
      </c>
      <c r="E77" s="5"/>
      <c r="F77" s="5"/>
      <c r="G77" s="5"/>
      <c r="H77" s="92"/>
      <c r="I77" s="92"/>
      <c r="J77" s="92"/>
      <c r="K77" s="92"/>
      <c r="L77" s="92"/>
    </row>
    <row r="78" spans="1:12" hidden="1" x14ac:dyDescent="0.3">
      <c r="A78" s="252" t="s">
        <v>207</v>
      </c>
      <c r="B78" s="74" t="s">
        <v>58</v>
      </c>
      <c r="C78" s="3"/>
      <c r="D78" s="3">
        <v>1</v>
      </c>
      <c r="E78" s="5"/>
      <c r="F78" s="5"/>
      <c r="G78" s="5"/>
      <c r="H78" s="92"/>
      <c r="I78" s="92"/>
      <c r="J78" s="92"/>
      <c r="K78" s="92"/>
      <c r="L78" s="92"/>
    </row>
    <row r="79" spans="1:12" ht="43.2" x14ac:dyDescent="0.3">
      <c r="A79" s="252" t="s">
        <v>207</v>
      </c>
      <c r="B79" s="74" t="s">
        <v>443</v>
      </c>
      <c r="C79" s="3"/>
      <c r="D79" s="3">
        <v>1</v>
      </c>
      <c r="E79" s="5">
        <v>4.2</v>
      </c>
      <c r="F79" s="5">
        <v>1.2</v>
      </c>
      <c r="G79" s="5">
        <f>E79*F79</f>
        <v>5.04</v>
      </c>
      <c r="H79" s="239" t="s">
        <v>490</v>
      </c>
      <c r="I79" s="106">
        <v>1</v>
      </c>
      <c r="J79" s="106"/>
      <c r="K79" s="106"/>
      <c r="L79" s="106"/>
    </row>
    <row r="80" spans="1:12" hidden="1" x14ac:dyDescent="0.3">
      <c r="A80" s="252" t="s">
        <v>207</v>
      </c>
      <c r="B80" s="96" t="s">
        <v>15</v>
      </c>
      <c r="C80" s="88"/>
      <c r="D80" s="88"/>
      <c r="E80" s="89"/>
      <c r="F80" s="89"/>
      <c r="G80" s="89"/>
      <c r="H80" s="194"/>
      <c r="I80" s="194"/>
      <c r="J80" s="194"/>
      <c r="K80" s="194"/>
      <c r="L80" s="194"/>
    </row>
    <row r="81" spans="1:12" x14ac:dyDescent="0.3">
      <c r="A81" s="252" t="s">
        <v>207</v>
      </c>
      <c r="B81" s="74" t="s">
        <v>202</v>
      </c>
      <c r="C81" s="3"/>
      <c r="D81" s="3">
        <v>1</v>
      </c>
      <c r="E81" s="5">
        <v>3.2</v>
      </c>
      <c r="F81" s="5">
        <v>0.9</v>
      </c>
      <c r="G81" s="5">
        <f>E81*F81</f>
        <v>2.8800000000000003</v>
      </c>
      <c r="H81" s="5" t="s">
        <v>462</v>
      </c>
      <c r="I81" s="3"/>
      <c r="J81" s="5"/>
      <c r="K81" s="5"/>
      <c r="L81" s="5"/>
    </row>
    <row r="82" spans="1:12" hidden="1" x14ac:dyDescent="0.3">
      <c r="A82" s="252" t="s">
        <v>207</v>
      </c>
      <c r="B82" s="75" t="s">
        <v>16</v>
      </c>
      <c r="C82" s="3"/>
      <c r="D82" s="3">
        <v>1</v>
      </c>
      <c r="E82" s="5"/>
      <c r="F82" s="5"/>
      <c r="G82" s="5"/>
      <c r="H82" s="92"/>
      <c r="I82" s="3"/>
      <c r="J82" s="5"/>
      <c r="K82" s="5"/>
      <c r="L82" s="5"/>
    </row>
    <row r="83" spans="1:12" hidden="1" x14ac:dyDescent="0.3">
      <c r="A83" s="252" t="s">
        <v>207</v>
      </c>
      <c r="B83" s="75" t="s">
        <v>203</v>
      </c>
      <c r="C83" s="3"/>
      <c r="D83" s="3">
        <v>1</v>
      </c>
      <c r="E83" s="5"/>
      <c r="F83" s="5"/>
      <c r="G83" s="5"/>
      <c r="H83" s="92"/>
      <c r="I83" s="5"/>
      <c r="J83" s="5"/>
      <c r="K83" s="5"/>
      <c r="L83" s="5"/>
    </row>
    <row r="84" spans="1:12" hidden="1" x14ac:dyDescent="0.3">
      <c r="A84" s="252" t="s">
        <v>207</v>
      </c>
      <c r="B84" s="74" t="s">
        <v>184</v>
      </c>
      <c r="C84" s="3"/>
      <c r="D84" s="3">
        <v>1</v>
      </c>
      <c r="E84" s="5"/>
      <c r="F84" s="5"/>
      <c r="G84" s="5"/>
      <c r="H84" s="92"/>
      <c r="I84" s="5"/>
      <c r="J84" s="5"/>
      <c r="K84" s="5"/>
      <c r="L84" s="5"/>
    </row>
    <row r="85" spans="1:12" x14ac:dyDescent="0.3">
      <c r="A85" s="252" t="s">
        <v>207</v>
      </c>
      <c r="B85" s="74" t="s">
        <v>166</v>
      </c>
      <c r="C85" s="3"/>
      <c r="D85" s="3">
        <v>1</v>
      </c>
      <c r="E85" s="3"/>
      <c r="F85" s="3"/>
      <c r="G85" s="3"/>
      <c r="H85" s="200" t="s">
        <v>424</v>
      </c>
      <c r="I85" s="159">
        <v>1</v>
      </c>
      <c r="J85" s="159"/>
      <c r="K85" s="159"/>
      <c r="L85" s="159"/>
    </row>
    <row r="86" spans="1:12" ht="15" hidden="1" thickBot="1" x14ac:dyDescent="0.35">
      <c r="A86" s="253" t="s">
        <v>207</v>
      </c>
      <c r="B86" s="74" t="s">
        <v>212</v>
      </c>
      <c r="C86" s="3"/>
      <c r="D86" s="3">
        <v>1</v>
      </c>
      <c r="E86" s="5"/>
      <c r="F86" s="5"/>
      <c r="G86" s="5"/>
      <c r="H86" s="92"/>
      <c r="I86" s="92"/>
      <c r="J86" s="92"/>
      <c r="K86" s="92"/>
      <c r="L86" s="92"/>
    </row>
    <row r="87" spans="1:12" hidden="1" x14ac:dyDescent="0.3">
      <c r="A87" s="223" t="s">
        <v>314</v>
      </c>
      <c r="B87" s="223"/>
      <c r="C87" s="223">
        <f>SUM(C3:C86)</f>
        <v>5</v>
      </c>
      <c r="D87" s="223">
        <f>SUM(D3:D86)</f>
        <v>71</v>
      </c>
      <c r="E87" s="224"/>
      <c r="F87" s="224"/>
      <c r="G87" s="226">
        <f>SUM(G3:G86)</f>
        <v>55.5</v>
      </c>
      <c r="H87" s="226"/>
      <c r="I87" s="226"/>
      <c r="J87" s="226"/>
      <c r="K87" s="226"/>
      <c r="L87" s="226"/>
    </row>
    <row r="89" spans="1:12" x14ac:dyDescent="0.3"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84" x14ac:dyDescent="0.3">
      <c r="A90" s="330" t="s">
        <v>474</v>
      </c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42" x14ac:dyDescent="0.4">
      <c r="A91" s="328" t="s">
        <v>473</v>
      </c>
      <c r="C91" s="2"/>
    </row>
    <row r="92" spans="1:12" ht="21" x14ac:dyDescent="0.3">
      <c r="A92" s="342"/>
    </row>
    <row r="93" spans="1:12" x14ac:dyDescent="0.3">
      <c r="B93" s="303"/>
      <c r="C93" s="304"/>
      <c r="D93" s="305"/>
    </row>
    <row r="94" spans="1:12" x14ac:dyDescent="0.3">
      <c r="B94" s="303"/>
      <c r="C94" s="304"/>
      <c r="D94" s="305"/>
    </row>
    <row r="95" spans="1:12" x14ac:dyDescent="0.3">
      <c r="B95" s="303"/>
      <c r="C95" s="304"/>
      <c r="D95" s="305"/>
    </row>
  </sheetData>
  <autoFilter ref="A2:L87" xr:uid="{00000000-0001-0000-0300-000000000000}">
    <filterColumn colId="7">
      <customFilters>
        <customFilter operator="notEqual" val=" "/>
      </customFilters>
    </filterColumn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L84"/>
  <sheetViews>
    <sheetView zoomScale="85" zoomScaleNormal="85" zoomScaleSheetLayoutView="100" workbookViewId="0">
      <selection activeCell="M2" sqref="M2"/>
    </sheetView>
  </sheetViews>
  <sheetFormatPr defaultRowHeight="14.4" x14ac:dyDescent="0.3"/>
  <cols>
    <col min="1" max="1" width="27.6640625" customWidth="1"/>
    <col min="2" max="2" width="19.6640625" bestFit="1" customWidth="1"/>
    <col min="3" max="3" width="10.88671875" customWidth="1"/>
    <col min="4" max="4" width="15.5546875" bestFit="1" customWidth="1"/>
    <col min="8" max="8" width="37.33203125" bestFit="1" customWidth="1"/>
    <col min="9" max="12" width="26.109375" customWidth="1"/>
  </cols>
  <sheetData>
    <row r="1" spans="1:12" ht="21" x14ac:dyDescent="0.4">
      <c r="A1" s="359" t="s">
        <v>478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 ht="28.8" x14ac:dyDescent="0.3">
      <c r="A2" s="45" t="s">
        <v>206</v>
      </c>
      <c r="B2" s="196" t="s">
        <v>1</v>
      </c>
      <c r="C2" s="195" t="s">
        <v>182</v>
      </c>
      <c r="D2" s="195" t="s">
        <v>183</v>
      </c>
      <c r="E2" s="195" t="s">
        <v>360</v>
      </c>
      <c r="F2" s="195" t="s">
        <v>348</v>
      </c>
      <c r="G2" s="197" t="s">
        <v>349</v>
      </c>
      <c r="H2" s="325" t="s">
        <v>417</v>
      </c>
      <c r="I2" s="326" t="s">
        <v>420</v>
      </c>
      <c r="J2" s="326" t="s">
        <v>421</v>
      </c>
      <c r="K2" s="324" t="s">
        <v>406</v>
      </c>
      <c r="L2" s="324" t="s">
        <v>458</v>
      </c>
    </row>
    <row r="3" spans="1:12" hidden="1" x14ac:dyDescent="0.3">
      <c r="A3" s="245" t="s">
        <v>213</v>
      </c>
      <c r="B3" s="96" t="s">
        <v>181</v>
      </c>
      <c r="C3" s="88">
        <v>1</v>
      </c>
      <c r="D3" s="88"/>
      <c r="E3" s="88"/>
      <c r="F3" s="88"/>
      <c r="G3" s="88"/>
      <c r="H3" s="150"/>
      <c r="I3" s="150"/>
      <c r="J3" s="150"/>
      <c r="K3" s="150"/>
      <c r="L3" s="150"/>
    </row>
    <row r="4" spans="1:12" x14ac:dyDescent="0.3">
      <c r="A4" s="252" t="s">
        <v>213</v>
      </c>
      <c r="B4" s="74" t="s">
        <v>164</v>
      </c>
      <c r="C4" s="3"/>
      <c r="D4" s="3">
        <v>1</v>
      </c>
      <c r="E4" s="3"/>
      <c r="F4" s="3"/>
      <c r="G4" s="3"/>
      <c r="H4" s="69" t="s">
        <v>424</v>
      </c>
      <c r="I4" s="69">
        <v>1</v>
      </c>
      <c r="J4" s="69"/>
      <c r="K4" s="69"/>
      <c r="L4" s="69"/>
    </row>
    <row r="5" spans="1:12" x14ac:dyDescent="0.3">
      <c r="A5" s="252" t="s">
        <v>213</v>
      </c>
      <c r="B5" s="74" t="s">
        <v>170</v>
      </c>
      <c r="C5" s="3"/>
      <c r="D5" s="3">
        <v>1</v>
      </c>
      <c r="E5" s="3"/>
      <c r="F5" s="3"/>
      <c r="G5" s="3"/>
      <c r="H5" s="69" t="s">
        <v>424</v>
      </c>
      <c r="I5" s="69">
        <v>1</v>
      </c>
      <c r="J5" s="69"/>
      <c r="K5" s="69"/>
      <c r="L5" s="69"/>
    </row>
    <row r="6" spans="1:12" hidden="1" x14ac:dyDescent="0.3">
      <c r="A6" s="252" t="s">
        <v>213</v>
      </c>
      <c r="B6" s="74" t="s">
        <v>178</v>
      </c>
      <c r="C6" s="3"/>
      <c r="D6" s="3">
        <v>1</v>
      </c>
      <c r="E6" s="3">
        <v>2.2000000000000002</v>
      </c>
      <c r="F6" s="3">
        <v>0.82</v>
      </c>
      <c r="G6" s="3">
        <f>E6*F6</f>
        <v>1.804</v>
      </c>
      <c r="H6" s="69"/>
      <c r="I6" s="69"/>
      <c r="J6" s="69"/>
      <c r="K6" s="69"/>
      <c r="L6" s="69"/>
    </row>
    <row r="7" spans="1:12" hidden="1" x14ac:dyDescent="0.3">
      <c r="A7" s="252" t="s">
        <v>213</v>
      </c>
      <c r="B7" s="96" t="s">
        <v>15</v>
      </c>
      <c r="C7" s="88"/>
      <c r="D7" s="88">
        <v>1</v>
      </c>
      <c r="E7" s="88"/>
      <c r="F7" s="88"/>
      <c r="G7" s="88"/>
      <c r="H7" s="150"/>
      <c r="I7" s="150"/>
      <c r="J7" s="150"/>
      <c r="K7" s="150"/>
      <c r="L7" s="150"/>
    </row>
    <row r="8" spans="1:12" hidden="1" x14ac:dyDescent="0.3">
      <c r="A8" s="252" t="s">
        <v>213</v>
      </c>
      <c r="B8" s="75" t="s">
        <v>169</v>
      </c>
      <c r="C8" s="3"/>
      <c r="D8" s="3">
        <v>1</v>
      </c>
      <c r="E8" s="3"/>
      <c r="F8" s="3"/>
      <c r="G8" s="3"/>
      <c r="H8" s="69"/>
      <c r="I8" s="69"/>
      <c r="J8" s="69"/>
      <c r="K8" s="69"/>
      <c r="L8" s="69"/>
    </row>
    <row r="9" spans="1:12" x14ac:dyDescent="0.3">
      <c r="A9" s="252" t="s">
        <v>213</v>
      </c>
      <c r="B9" s="75" t="s">
        <v>214</v>
      </c>
      <c r="C9" s="3"/>
      <c r="D9" s="3">
        <v>1</v>
      </c>
      <c r="E9" s="3"/>
      <c r="F9" s="3"/>
      <c r="G9" s="3"/>
      <c r="H9" s="69" t="s">
        <v>424</v>
      </c>
      <c r="I9" s="69">
        <v>1</v>
      </c>
      <c r="J9" s="69"/>
      <c r="K9" s="69"/>
      <c r="L9" s="69"/>
    </row>
    <row r="10" spans="1:12" x14ac:dyDescent="0.3">
      <c r="A10" s="252" t="s">
        <v>213</v>
      </c>
      <c r="B10" s="74" t="s">
        <v>191</v>
      </c>
      <c r="C10" s="3">
        <v>1</v>
      </c>
      <c r="D10" s="3">
        <v>1</v>
      </c>
      <c r="E10" s="3"/>
      <c r="F10" s="3"/>
      <c r="G10" s="3"/>
      <c r="H10" s="69" t="s">
        <v>424</v>
      </c>
      <c r="I10" s="69">
        <v>1</v>
      </c>
      <c r="J10" s="69"/>
      <c r="K10" s="69"/>
      <c r="L10" s="69"/>
    </row>
    <row r="11" spans="1:12" hidden="1" x14ac:dyDescent="0.3">
      <c r="A11" s="252" t="s">
        <v>213</v>
      </c>
      <c r="B11" s="75" t="s">
        <v>169</v>
      </c>
      <c r="C11" s="3"/>
      <c r="D11" s="3">
        <v>1</v>
      </c>
      <c r="E11" s="3"/>
      <c r="F11" s="3"/>
      <c r="G11" s="3"/>
      <c r="H11" s="69"/>
      <c r="I11" s="69"/>
      <c r="J11" s="69"/>
      <c r="K11" s="69"/>
      <c r="L11" s="69"/>
    </row>
    <row r="12" spans="1:12" hidden="1" x14ac:dyDescent="0.3">
      <c r="A12" s="252" t="s">
        <v>213</v>
      </c>
      <c r="B12" s="75" t="s">
        <v>190</v>
      </c>
      <c r="C12" s="3"/>
      <c r="D12" s="3">
        <v>1</v>
      </c>
      <c r="E12" s="3"/>
      <c r="F12" s="3"/>
      <c r="G12" s="3"/>
      <c r="H12" s="69"/>
      <c r="I12" s="69"/>
      <c r="J12" s="69"/>
      <c r="K12" s="69"/>
      <c r="L12" s="69"/>
    </row>
    <row r="13" spans="1:12" x14ac:dyDescent="0.3">
      <c r="A13" s="252" t="s">
        <v>213</v>
      </c>
      <c r="B13" s="74" t="s">
        <v>191</v>
      </c>
      <c r="C13" s="3"/>
      <c r="D13" s="3">
        <v>1</v>
      </c>
      <c r="E13" s="3"/>
      <c r="F13" s="3"/>
      <c r="G13" s="3"/>
      <c r="H13" s="69" t="s">
        <v>463</v>
      </c>
      <c r="I13" s="69">
        <v>1</v>
      </c>
      <c r="J13" s="69"/>
      <c r="K13" s="69"/>
      <c r="L13" s="69"/>
    </row>
    <row r="14" spans="1:12" ht="15" hidden="1" thickBot="1" x14ac:dyDescent="0.35">
      <c r="A14" s="253" t="s">
        <v>213</v>
      </c>
      <c r="B14" s="75" t="s">
        <v>398</v>
      </c>
      <c r="C14" s="3"/>
      <c r="D14" s="3">
        <v>1</v>
      </c>
      <c r="E14" s="3"/>
      <c r="F14" s="3"/>
      <c r="G14" s="3"/>
    </row>
    <row r="15" spans="1:12" hidden="1" x14ac:dyDescent="0.3">
      <c r="A15" s="245" t="s">
        <v>215</v>
      </c>
      <c r="B15" s="75" t="s">
        <v>72</v>
      </c>
      <c r="C15" s="3"/>
      <c r="D15" s="3">
        <v>1</v>
      </c>
      <c r="E15" s="3"/>
      <c r="F15" s="3"/>
      <c r="G15" s="3"/>
      <c r="H15" s="69"/>
      <c r="I15" s="69"/>
      <c r="J15" s="69"/>
      <c r="K15" s="69"/>
      <c r="L15" s="69"/>
    </row>
    <row r="16" spans="1:12" hidden="1" x14ac:dyDescent="0.3">
      <c r="A16" s="252" t="s">
        <v>215</v>
      </c>
      <c r="B16" s="75" t="s">
        <v>70</v>
      </c>
      <c r="C16" s="3"/>
      <c r="D16" s="3">
        <v>1</v>
      </c>
      <c r="E16" s="3"/>
      <c r="F16" s="3"/>
      <c r="G16" s="3"/>
      <c r="H16" s="69"/>
      <c r="I16" s="69"/>
      <c r="J16" s="69"/>
      <c r="K16" s="69"/>
      <c r="L16" s="69"/>
    </row>
    <row r="17" spans="1:12" hidden="1" x14ac:dyDescent="0.3">
      <c r="A17" s="252" t="s">
        <v>215</v>
      </c>
      <c r="B17" s="243" t="s">
        <v>273</v>
      </c>
      <c r="C17" s="3"/>
      <c r="D17" s="3">
        <v>1</v>
      </c>
      <c r="E17" s="3"/>
      <c r="F17" s="3"/>
      <c r="G17" s="3"/>
      <c r="H17" s="69"/>
      <c r="I17" s="69"/>
      <c r="J17" s="69"/>
      <c r="K17" s="69"/>
      <c r="L17" s="69"/>
    </row>
    <row r="18" spans="1:12" hidden="1" x14ac:dyDescent="0.3">
      <c r="A18" s="252" t="s">
        <v>215</v>
      </c>
      <c r="B18" s="243" t="s">
        <v>166</v>
      </c>
      <c r="C18" s="3"/>
      <c r="D18" s="3">
        <v>1</v>
      </c>
      <c r="E18" s="3"/>
      <c r="F18" s="3"/>
      <c r="G18" s="3"/>
      <c r="H18" s="69"/>
      <c r="I18" s="69"/>
      <c r="J18" s="69"/>
      <c r="K18" s="69"/>
      <c r="L18" s="69"/>
    </row>
    <row r="19" spans="1:12" hidden="1" x14ac:dyDescent="0.3">
      <c r="A19" s="252" t="s">
        <v>215</v>
      </c>
      <c r="B19" s="75" t="s">
        <v>169</v>
      </c>
      <c r="C19" s="3"/>
      <c r="D19" s="3">
        <v>1</v>
      </c>
      <c r="E19" s="3"/>
      <c r="F19" s="3"/>
      <c r="G19" s="3"/>
      <c r="H19" s="69"/>
      <c r="I19" s="69"/>
      <c r="J19" s="69"/>
      <c r="K19" s="69"/>
      <c r="L19" s="69"/>
    </row>
    <row r="20" spans="1:12" ht="15" hidden="1" thickBot="1" x14ac:dyDescent="0.35">
      <c r="A20" s="253" t="s">
        <v>215</v>
      </c>
      <c r="B20" s="75" t="s">
        <v>176</v>
      </c>
      <c r="C20" s="3"/>
      <c r="D20" s="3">
        <v>1</v>
      </c>
      <c r="E20" s="3"/>
      <c r="F20" s="3"/>
      <c r="G20" s="3"/>
      <c r="H20" s="69"/>
      <c r="I20" s="69"/>
      <c r="J20" s="69"/>
      <c r="K20" s="69"/>
      <c r="L20" s="69"/>
    </row>
    <row r="21" spans="1:12" hidden="1" x14ac:dyDescent="0.3">
      <c r="A21" s="245" t="s">
        <v>216</v>
      </c>
      <c r="B21" s="244" t="s">
        <v>181</v>
      </c>
      <c r="C21" s="88">
        <v>1</v>
      </c>
      <c r="D21" s="88"/>
      <c r="E21" s="88"/>
      <c r="F21" s="88"/>
      <c r="G21" s="88"/>
      <c r="H21" s="150"/>
      <c r="I21" s="150"/>
      <c r="J21" s="150"/>
      <c r="K21" s="150"/>
      <c r="L21" s="150"/>
    </row>
    <row r="22" spans="1:12" hidden="1" x14ac:dyDescent="0.3">
      <c r="A22" s="252" t="s">
        <v>216</v>
      </c>
      <c r="B22" s="243" t="s">
        <v>166</v>
      </c>
      <c r="C22" s="3"/>
      <c r="D22" s="3">
        <v>1</v>
      </c>
      <c r="E22" s="3"/>
      <c r="F22" s="3"/>
      <c r="G22" s="3"/>
      <c r="H22" s="69"/>
      <c r="I22" s="69"/>
      <c r="J22" s="69"/>
      <c r="K22" s="69"/>
      <c r="L22" s="69"/>
    </row>
    <row r="23" spans="1:12" hidden="1" x14ac:dyDescent="0.3">
      <c r="A23" s="252" t="s">
        <v>216</v>
      </c>
      <c r="B23" s="243" t="s">
        <v>170</v>
      </c>
      <c r="C23" s="3"/>
      <c r="D23" s="3">
        <v>1</v>
      </c>
      <c r="E23" s="3"/>
      <c r="F23" s="3"/>
      <c r="G23" s="3"/>
      <c r="H23" s="69"/>
      <c r="I23" s="69"/>
      <c r="J23" s="69"/>
      <c r="K23" s="69"/>
      <c r="L23" s="69"/>
    </row>
    <row r="24" spans="1:12" x14ac:dyDescent="0.3">
      <c r="A24" s="252" t="s">
        <v>216</v>
      </c>
      <c r="B24" s="243" t="s">
        <v>178</v>
      </c>
      <c r="C24" s="3"/>
      <c r="D24" s="3">
        <v>1</v>
      </c>
      <c r="E24" s="3">
        <v>2.2000000000000002</v>
      </c>
      <c r="F24" s="3">
        <v>0.82</v>
      </c>
      <c r="G24" s="3">
        <f>E24*F24</f>
        <v>1.804</v>
      </c>
      <c r="H24" s="69" t="s">
        <v>428</v>
      </c>
      <c r="I24" s="69">
        <v>1</v>
      </c>
      <c r="J24" s="69"/>
      <c r="K24" s="69"/>
      <c r="L24" s="69"/>
    </row>
    <row r="25" spans="1:12" x14ac:dyDescent="0.3">
      <c r="A25" s="252" t="s">
        <v>216</v>
      </c>
      <c r="B25" s="244" t="s">
        <v>15</v>
      </c>
      <c r="C25" s="88">
        <v>1</v>
      </c>
      <c r="D25" s="88"/>
      <c r="E25" s="88"/>
      <c r="F25" s="88"/>
      <c r="G25" s="88"/>
      <c r="H25" s="150" t="s">
        <v>424</v>
      </c>
      <c r="I25" s="69">
        <v>1</v>
      </c>
      <c r="J25" s="150"/>
      <c r="K25" s="150"/>
      <c r="L25" s="150"/>
    </row>
    <row r="26" spans="1:12" hidden="1" x14ac:dyDescent="0.3">
      <c r="A26" s="252" t="s">
        <v>216</v>
      </c>
      <c r="B26" s="75" t="s">
        <v>169</v>
      </c>
      <c r="C26" s="3"/>
      <c r="D26" s="3">
        <v>1</v>
      </c>
      <c r="E26" s="3"/>
      <c r="F26" s="3"/>
      <c r="G26" s="3"/>
      <c r="H26" s="69"/>
      <c r="I26" s="69"/>
      <c r="J26" s="69"/>
      <c r="K26" s="69"/>
      <c r="L26" s="69"/>
    </row>
    <row r="27" spans="1:12" hidden="1" x14ac:dyDescent="0.3">
      <c r="A27" s="252" t="s">
        <v>216</v>
      </c>
      <c r="B27" s="75" t="s">
        <v>217</v>
      </c>
      <c r="C27" s="3"/>
      <c r="D27" s="3">
        <v>1</v>
      </c>
      <c r="E27" s="3"/>
      <c r="F27" s="3"/>
      <c r="G27" s="3"/>
      <c r="H27" s="69"/>
      <c r="I27" s="69"/>
      <c r="J27" s="69"/>
      <c r="K27" s="69"/>
      <c r="L27" s="69"/>
    </row>
    <row r="28" spans="1:12" hidden="1" x14ac:dyDescent="0.3">
      <c r="A28" s="252" t="s">
        <v>216</v>
      </c>
      <c r="B28" s="243" t="s">
        <v>191</v>
      </c>
      <c r="C28" s="3">
        <v>1</v>
      </c>
      <c r="D28" s="3"/>
      <c r="E28" s="3"/>
      <c r="F28" s="3"/>
      <c r="G28" s="3"/>
      <c r="H28" s="69"/>
      <c r="I28" s="69"/>
      <c r="J28" s="69"/>
      <c r="K28" s="69"/>
      <c r="L28" s="69"/>
    </row>
    <row r="29" spans="1:12" hidden="1" x14ac:dyDescent="0.3">
      <c r="A29" s="252" t="s">
        <v>216</v>
      </c>
      <c r="B29" s="75" t="s">
        <v>169</v>
      </c>
      <c r="C29" s="3"/>
      <c r="D29" s="3">
        <v>1</v>
      </c>
      <c r="E29" s="3"/>
      <c r="F29" s="3"/>
      <c r="G29" s="3"/>
      <c r="H29" s="69"/>
      <c r="I29" s="69"/>
      <c r="J29" s="69"/>
      <c r="K29" s="69"/>
      <c r="L29" s="69"/>
    </row>
    <row r="30" spans="1:12" ht="15" thickBot="1" x14ac:dyDescent="0.35">
      <c r="A30" s="252" t="s">
        <v>216</v>
      </c>
      <c r="B30" s="75" t="s">
        <v>190</v>
      </c>
      <c r="C30" s="3"/>
      <c r="D30" s="3">
        <v>1</v>
      </c>
      <c r="E30" s="3"/>
      <c r="F30" s="3"/>
      <c r="G30" s="3"/>
      <c r="H30" s="69" t="s">
        <v>424</v>
      </c>
      <c r="I30" s="69">
        <v>1</v>
      </c>
      <c r="J30" s="69"/>
      <c r="K30" s="69"/>
      <c r="L30" s="69"/>
    </row>
    <row r="31" spans="1:12" ht="15" hidden="1" thickBot="1" x14ac:dyDescent="0.35">
      <c r="A31" s="253" t="s">
        <v>216</v>
      </c>
      <c r="B31" s="243" t="s">
        <v>191</v>
      </c>
      <c r="C31" s="3">
        <v>1</v>
      </c>
      <c r="D31" s="3"/>
      <c r="E31" s="3"/>
      <c r="F31" s="3"/>
      <c r="G31" s="3"/>
      <c r="H31" s="69"/>
      <c r="I31" s="69"/>
      <c r="J31" s="69"/>
      <c r="K31" s="69"/>
      <c r="L31" s="69"/>
    </row>
    <row r="32" spans="1:12" ht="15" hidden="1" thickBot="1" x14ac:dyDescent="0.35">
      <c r="A32" s="245" t="s">
        <v>218</v>
      </c>
      <c r="B32" s="75" t="s">
        <v>72</v>
      </c>
      <c r="C32" s="3"/>
      <c r="D32" s="3">
        <v>1</v>
      </c>
      <c r="E32" s="3"/>
      <c r="F32" s="3"/>
      <c r="G32" s="3"/>
      <c r="H32" s="69"/>
      <c r="I32" s="69"/>
      <c r="J32" s="69"/>
      <c r="K32" s="69"/>
      <c r="L32" s="69"/>
    </row>
    <row r="33" spans="1:12" ht="15" hidden="1" thickBot="1" x14ac:dyDescent="0.35">
      <c r="A33" s="252" t="s">
        <v>218</v>
      </c>
      <c r="B33" s="75" t="s">
        <v>70</v>
      </c>
      <c r="C33" s="3"/>
      <c r="D33" s="3">
        <v>1</v>
      </c>
      <c r="E33" s="3"/>
      <c r="F33" s="3"/>
      <c r="G33" s="3"/>
      <c r="H33" s="69"/>
      <c r="I33" s="69"/>
      <c r="J33" s="69"/>
      <c r="K33" s="69"/>
      <c r="L33" s="69"/>
    </row>
    <row r="34" spans="1:12" ht="15" hidden="1" thickBot="1" x14ac:dyDescent="0.35">
      <c r="A34" s="252" t="s">
        <v>218</v>
      </c>
      <c r="B34" s="243" t="s">
        <v>273</v>
      </c>
      <c r="C34" s="3"/>
      <c r="D34" s="3">
        <v>1</v>
      </c>
      <c r="E34" s="3"/>
      <c r="F34" s="3"/>
      <c r="G34" s="3"/>
      <c r="H34" s="69"/>
      <c r="I34" s="69"/>
      <c r="J34" s="69"/>
      <c r="K34" s="69"/>
      <c r="L34" s="69"/>
    </row>
    <row r="35" spans="1:12" ht="15" hidden="1" thickBot="1" x14ac:dyDescent="0.35">
      <c r="A35" s="252" t="s">
        <v>218</v>
      </c>
      <c r="B35" s="243" t="s">
        <v>166</v>
      </c>
      <c r="C35" s="3"/>
      <c r="D35" s="3">
        <v>1</v>
      </c>
      <c r="E35" s="3"/>
      <c r="F35" s="3"/>
      <c r="G35" s="3"/>
      <c r="H35" s="69"/>
      <c r="I35" s="69"/>
      <c r="J35" s="69"/>
      <c r="K35" s="69"/>
      <c r="L35" s="69"/>
    </row>
    <row r="36" spans="1:12" ht="15" hidden="1" thickBot="1" x14ac:dyDescent="0.35">
      <c r="A36" s="252" t="s">
        <v>218</v>
      </c>
      <c r="B36" s="272" t="s">
        <v>169</v>
      </c>
      <c r="C36" s="3"/>
      <c r="D36" s="3">
        <v>1</v>
      </c>
      <c r="E36" s="3"/>
      <c r="F36" s="3"/>
      <c r="G36" s="3"/>
      <c r="H36" s="69"/>
      <c r="I36" s="69"/>
      <c r="J36" s="69"/>
      <c r="K36" s="69"/>
      <c r="L36" s="69"/>
    </row>
    <row r="37" spans="1:12" ht="15" hidden="1" thickBot="1" x14ac:dyDescent="0.35">
      <c r="A37" s="253" t="s">
        <v>218</v>
      </c>
      <c r="B37" s="272" t="s">
        <v>176</v>
      </c>
      <c r="C37" s="3"/>
      <c r="D37" s="3">
        <v>1</v>
      </c>
      <c r="E37" s="3"/>
      <c r="F37" s="3"/>
      <c r="G37" s="3"/>
      <c r="H37" s="69"/>
      <c r="I37" s="69"/>
      <c r="J37" s="69"/>
      <c r="K37" s="69"/>
      <c r="L37" s="69"/>
    </row>
    <row r="38" spans="1:12" x14ac:dyDescent="0.3">
      <c r="A38" s="249" t="s">
        <v>219</v>
      </c>
      <c r="B38" s="243" t="s">
        <v>209</v>
      </c>
      <c r="C38" s="3"/>
      <c r="D38" s="3">
        <v>1</v>
      </c>
      <c r="E38" s="3"/>
      <c r="F38" s="3"/>
      <c r="G38" s="3"/>
      <c r="H38" s="69" t="s">
        <v>438</v>
      </c>
      <c r="I38" s="69">
        <v>1</v>
      </c>
      <c r="J38" s="69">
        <v>2</v>
      </c>
      <c r="K38" s="69"/>
      <c r="L38" s="69"/>
    </row>
    <row r="39" spans="1:12" hidden="1" x14ac:dyDescent="0.3">
      <c r="A39" s="273" t="s">
        <v>219</v>
      </c>
      <c r="B39" s="272" t="s">
        <v>274</v>
      </c>
      <c r="C39" s="3"/>
      <c r="D39" s="3">
        <v>1</v>
      </c>
      <c r="E39" s="3"/>
      <c r="F39" s="3"/>
      <c r="G39" s="3"/>
      <c r="H39" s="69"/>
      <c r="I39" s="69"/>
      <c r="J39" s="69"/>
      <c r="K39" s="69"/>
      <c r="L39" s="69"/>
    </row>
    <row r="40" spans="1:12" hidden="1" x14ac:dyDescent="0.3">
      <c r="A40" s="273" t="s">
        <v>219</v>
      </c>
      <c r="B40" s="272" t="s">
        <v>27</v>
      </c>
      <c r="C40" s="3"/>
      <c r="D40" s="3">
        <v>1</v>
      </c>
      <c r="E40" s="3"/>
      <c r="F40" s="3"/>
      <c r="G40" s="3"/>
      <c r="H40" s="69"/>
      <c r="I40" s="69"/>
      <c r="J40" s="69"/>
      <c r="K40" s="69"/>
      <c r="L40" s="69"/>
    </row>
    <row r="41" spans="1:12" hidden="1" x14ac:dyDescent="0.3">
      <c r="A41" s="273" t="s">
        <v>219</v>
      </c>
      <c r="B41" s="74" t="s">
        <v>167</v>
      </c>
      <c r="C41" s="3"/>
      <c r="D41" s="3">
        <v>1</v>
      </c>
      <c r="E41" s="3">
        <v>4.3</v>
      </c>
      <c r="F41" s="3">
        <v>2</v>
      </c>
      <c r="G41" s="3">
        <f>E41*F41</f>
        <v>8.6</v>
      </c>
      <c r="H41" s="69"/>
      <c r="I41" s="69"/>
      <c r="J41" s="69"/>
      <c r="K41" s="69"/>
      <c r="L41" s="69"/>
    </row>
    <row r="42" spans="1:12" hidden="1" x14ac:dyDescent="0.3">
      <c r="A42" s="273" t="s">
        <v>219</v>
      </c>
      <c r="B42" s="74" t="s">
        <v>210</v>
      </c>
      <c r="C42" s="3">
        <v>1</v>
      </c>
      <c r="D42" s="3"/>
      <c r="E42" s="3"/>
      <c r="F42" s="3"/>
      <c r="G42" s="3"/>
      <c r="H42" s="69"/>
      <c r="I42" s="69"/>
      <c r="J42" s="69"/>
      <c r="K42" s="69"/>
      <c r="L42" s="69"/>
    </row>
    <row r="43" spans="1:12" hidden="1" x14ac:dyDescent="0.3">
      <c r="A43" s="273" t="s">
        <v>219</v>
      </c>
      <c r="B43" s="75" t="s">
        <v>203</v>
      </c>
      <c r="C43" s="3"/>
      <c r="D43" s="3">
        <v>1</v>
      </c>
      <c r="E43" s="3"/>
      <c r="F43" s="3"/>
      <c r="G43" s="3"/>
      <c r="H43" s="3"/>
      <c r="I43" s="3"/>
      <c r="J43" s="3"/>
      <c r="K43" s="3"/>
      <c r="L43" s="3"/>
    </row>
    <row r="44" spans="1:12" hidden="1" x14ac:dyDescent="0.3">
      <c r="A44" s="273" t="s">
        <v>219</v>
      </c>
      <c r="B44" s="75" t="s">
        <v>201</v>
      </c>
      <c r="C44" s="3"/>
      <c r="D44" s="3">
        <v>1</v>
      </c>
      <c r="E44" s="3">
        <v>3</v>
      </c>
      <c r="F44" s="3">
        <v>1.9</v>
      </c>
      <c r="G44" s="3">
        <f>E44*F44</f>
        <v>5.6999999999999993</v>
      </c>
      <c r="H44" s="3"/>
      <c r="I44" s="3"/>
      <c r="J44" s="3"/>
      <c r="K44" s="3"/>
      <c r="L44" s="3"/>
    </row>
    <row r="45" spans="1:12" ht="28.8" x14ac:dyDescent="0.3">
      <c r="A45" s="273" t="s">
        <v>219</v>
      </c>
      <c r="B45" s="243" t="s">
        <v>361</v>
      </c>
      <c r="C45" s="3"/>
      <c r="D45" s="3">
        <v>1</v>
      </c>
      <c r="E45" s="3">
        <v>3.2</v>
      </c>
      <c r="F45" s="3">
        <v>0.9</v>
      </c>
      <c r="G45" s="3">
        <f>E45*F45</f>
        <v>2.8800000000000003</v>
      </c>
      <c r="H45" s="239" t="s">
        <v>490</v>
      </c>
      <c r="I45" s="69">
        <v>1</v>
      </c>
      <c r="J45" s="69"/>
      <c r="K45" s="69"/>
      <c r="L45" s="69"/>
    </row>
    <row r="46" spans="1:12" x14ac:dyDescent="0.3">
      <c r="A46" s="273" t="s">
        <v>219</v>
      </c>
      <c r="B46" s="272" t="s">
        <v>274</v>
      </c>
      <c r="C46" s="3"/>
      <c r="D46" s="3">
        <v>1</v>
      </c>
      <c r="E46" s="3"/>
      <c r="F46" s="3"/>
      <c r="G46" s="3"/>
      <c r="H46" s="69" t="s">
        <v>424</v>
      </c>
      <c r="I46" s="69">
        <v>1</v>
      </c>
      <c r="J46" s="69"/>
      <c r="K46" s="69"/>
      <c r="L46" s="69"/>
    </row>
    <row r="47" spans="1:12" hidden="1" x14ac:dyDescent="0.3">
      <c r="A47" s="273" t="s">
        <v>219</v>
      </c>
      <c r="B47" s="272" t="s">
        <v>27</v>
      </c>
      <c r="C47" s="3"/>
      <c r="D47" s="3">
        <v>1</v>
      </c>
      <c r="E47" s="3"/>
      <c r="F47" s="3"/>
      <c r="G47" s="3"/>
      <c r="H47" s="69"/>
      <c r="I47" s="69"/>
      <c r="J47" s="69"/>
      <c r="K47" s="69"/>
      <c r="L47" s="69"/>
    </row>
    <row r="48" spans="1:12" hidden="1" x14ac:dyDescent="0.3">
      <c r="A48" s="273" t="s">
        <v>219</v>
      </c>
      <c r="B48" s="243" t="s">
        <v>203</v>
      </c>
      <c r="C48" s="3"/>
      <c r="D48" s="3">
        <v>1</v>
      </c>
      <c r="E48" s="3"/>
      <c r="F48" s="3"/>
      <c r="G48" s="3"/>
      <c r="H48" s="69"/>
      <c r="I48" s="106"/>
      <c r="J48" s="106"/>
      <c r="K48" s="106"/>
      <c r="L48" s="106"/>
    </row>
    <row r="49" spans="1:12" ht="28.8" x14ac:dyDescent="0.3">
      <c r="A49" s="273" t="s">
        <v>219</v>
      </c>
      <c r="B49" s="243" t="s">
        <v>201</v>
      </c>
      <c r="C49" s="3"/>
      <c r="D49" s="3">
        <v>1</v>
      </c>
      <c r="E49" s="3">
        <v>2.7</v>
      </c>
      <c r="F49" s="3">
        <v>2</v>
      </c>
      <c r="G49" s="3">
        <f>E49*F49</f>
        <v>5.4</v>
      </c>
      <c r="H49" s="239" t="s">
        <v>490</v>
      </c>
      <c r="I49" s="69">
        <v>1</v>
      </c>
      <c r="J49" s="69"/>
      <c r="K49" s="69"/>
      <c r="L49" s="69"/>
    </row>
    <row r="50" spans="1:12" hidden="1" x14ac:dyDescent="0.3">
      <c r="A50" s="273" t="s">
        <v>219</v>
      </c>
      <c r="B50" s="243" t="s">
        <v>187</v>
      </c>
      <c r="C50" s="3">
        <v>1</v>
      </c>
      <c r="D50" s="3"/>
      <c r="E50" s="3">
        <v>3.5</v>
      </c>
      <c r="F50" s="3">
        <v>0.9</v>
      </c>
      <c r="G50" s="3">
        <f>E50*F50</f>
        <v>3.15</v>
      </c>
      <c r="H50" s="69"/>
      <c r="I50" s="69"/>
      <c r="J50" s="69"/>
      <c r="K50" s="69"/>
      <c r="L50" s="69"/>
    </row>
    <row r="51" spans="1:12" hidden="1" x14ac:dyDescent="0.3">
      <c r="A51" s="273" t="s">
        <v>219</v>
      </c>
      <c r="B51" s="74" t="s">
        <v>220</v>
      </c>
      <c r="C51" s="3"/>
      <c r="D51" s="3">
        <v>1</v>
      </c>
      <c r="E51" s="3"/>
      <c r="F51" s="3"/>
      <c r="G51" s="3"/>
      <c r="H51" s="69"/>
      <c r="I51" s="69"/>
      <c r="J51" s="69"/>
      <c r="K51" s="69"/>
      <c r="L51" s="69"/>
    </row>
    <row r="52" spans="1:12" ht="15" hidden="1" thickBot="1" x14ac:dyDescent="0.35">
      <c r="A52" s="253" t="s">
        <v>219</v>
      </c>
      <c r="B52" s="243" t="s">
        <v>386</v>
      </c>
      <c r="C52" s="3"/>
      <c r="D52" s="3">
        <v>1</v>
      </c>
      <c r="E52" s="3"/>
      <c r="F52" s="3"/>
      <c r="G52" s="3"/>
      <c r="H52" s="69"/>
      <c r="I52" s="69"/>
      <c r="J52" s="69"/>
      <c r="K52" s="69"/>
      <c r="L52" s="69"/>
    </row>
    <row r="53" spans="1:12" hidden="1" x14ac:dyDescent="0.3">
      <c r="A53" s="249" t="s">
        <v>275</v>
      </c>
      <c r="B53" s="272" t="s">
        <v>274</v>
      </c>
      <c r="C53" s="3"/>
      <c r="D53" s="3">
        <v>1</v>
      </c>
      <c r="E53" s="3"/>
      <c r="F53" s="3"/>
      <c r="G53" s="3"/>
      <c r="H53" s="69"/>
      <c r="I53" s="69"/>
      <c r="J53" s="69"/>
      <c r="K53" s="69"/>
      <c r="L53" s="69"/>
    </row>
    <row r="54" spans="1:12" x14ac:dyDescent="0.3">
      <c r="A54" s="273" t="s">
        <v>275</v>
      </c>
      <c r="B54" s="272" t="s">
        <v>27</v>
      </c>
      <c r="C54" s="3"/>
      <c r="D54" s="3">
        <v>1</v>
      </c>
      <c r="E54" s="3"/>
      <c r="F54" s="3"/>
      <c r="G54" s="3"/>
      <c r="H54" s="69" t="s">
        <v>424</v>
      </c>
      <c r="I54" s="69">
        <v>1</v>
      </c>
      <c r="J54" s="69"/>
      <c r="K54" s="69"/>
      <c r="L54" s="69"/>
    </row>
    <row r="55" spans="1:12" hidden="1" x14ac:dyDescent="0.3">
      <c r="A55" s="273" t="s">
        <v>275</v>
      </c>
      <c r="B55" s="74" t="s">
        <v>167</v>
      </c>
      <c r="C55" s="3"/>
      <c r="D55" s="3">
        <v>1</v>
      </c>
      <c r="E55" s="3">
        <v>4.3</v>
      </c>
      <c r="F55" s="3">
        <v>2</v>
      </c>
      <c r="G55" s="3">
        <f>E55*F55</f>
        <v>8.6</v>
      </c>
      <c r="H55" s="69"/>
      <c r="I55" s="69"/>
      <c r="J55" s="69"/>
      <c r="K55" s="69"/>
      <c r="L55" s="69"/>
    </row>
    <row r="56" spans="1:12" hidden="1" x14ac:dyDescent="0.3">
      <c r="A56" s="273" t="s">
        <v>275</v>
      </c>
      <c r="B56" s="74" t="s">
        <v>387</v>
      </c>
      <c r="C56" s="3"/>
      <c r="D56" s="3">
        <v>1</v>
      </c>
      <c r="E56" s="3"/>
      <c r="F56" s="3"/>
      <c r="G56" s="3"/>
      <c r="H56" s="69"/>
      <c r="I56" s="69"/>
      <c r="J56" s="69"/>
      <c r="K56" s="69"/>
      <c r="L56" s="69"/>
    </row>
    <row r="57" spans="1:12" hidden="1" x14ac:dyDescent="0.3">
      <c r="A57" s="273" t="s">
        <v>275</v>
      </c>
      <c r="B57" s="243" t="s">
        <v>201</v>
      </c>
      <c r="C57" s="3"/>
      <c r="D57" s="3">
        <v>1</v>
      </c>
      <c r="E57" s="3">
        <v>3</v>
      </c>
      <c r="F57" s="3">
        <v>2.5</v>
      </c>
      <c r="G57" s="3">
        <f>E57*F57</f>
        <v>7.5</v>
      </c>
      <c r="H57" s="69"/>
      <c r="I57" s="69"/>
      <c r="J57" s="69"/>
      <c r="K57" s="69"/>
      <c r="L57" s="69"/>
    </row>
    <row r="58" spans="1:12" hidden="1" x14ac:dyDescent="0.3">
      <c r="A58" s="273" t="s">
        <v>275</v>
      </c>
      <c r="B58" s="243" t="s">
        <v>187</v>
      </c>
      <c r="C58" s="3"/>
      <c r="D58" s="3">
        <v>1</v>
      </c>
      <c r="E58" s="3">
        <v>3.5</v>
      </c>
      <c r="F58" s="3">
        <v>0.9</v>
      </c>
      <c r="G58" s="3">
        <f>E58*F58</f>
        <v>3.15</v>
      </c>
      <c r="H58" s="69"/>
      <c r="I58" s="69"/>
      <c r="J58" s="69"/>
      <c r="K58" s="69"/>
      <c r="L58" s="69"/>
    </row>
    <row r="59" spans="1:12" hidden="1" x14ac:dyDescent="0.3">
      <c r="A59" s="273" t="s">
        <v>275</v>
      </c>
      <c r="B59" s="243" t="s">
        <v>121</v>
      </c>
      <c r="C59" s="3"/>
      <c r="D59" s="3">
        <v>1</v>
      </c>
      <c r="E59" s="3"/>
      <c r="F59" s="3"/>
      <c r="G59" s="3"/>
      <c r="H59" s="69"/>
      <c r="I59" s="69"/>
      <c r="J59" s="69"/>
      <c r="K59" s="69"/>
      <c r="L59" s="69"/>
    </row>
    <row r="60" spans="1:12" hidden="1" x14ac:dyDescent="0.3">
      <c r="A60" s="273" t="s">
        <v>275</v>
      </c>
      <c r="B60" s="272" t="s">
        <v>274</v>
      </c>
      <c r="C60" s="3"/>
      <c r="D60" s="3">
        <v>1</v>
      </c>
      <c r="E60" s="3"/>
      <c r="F60" s="3"/>
      <c r="G60" s="3"/>
      <c r="H60" s="69"/>
      <c r="I60" s="69"/>
      <c r="J60" s="69"/>
      <c r="K60" s="69"/>
      <c r="L60" s="69"/>
    </row>
    <row r="61" spans="1:12" hidden="1" x14ac:dyDescent="0.3">
      <c r="A61" s="273" t="s">
        <v>275</v>
      </c>
      <c r="B61" s="272" t="s">
        <v>27</v>
      </c>
      <c r="C61" s="3"/>
      <c r="D61" s="3">
        <v>1</v>
      </c>
      <c r="E61" s="3"/>
      <c r="F61" s="3"/>
      <c r="G61" s="3"/>
      <c r="H61" s="69"/>
      <c r="I61" s="69"/>
      <c r="J61" s="69"/>
      <c r="K61" s="69"/>
      <c r="L61" s="69"/>
    </row>
    <row r="62" spans="1:12" hidden="1" x14ac:dyDescent="0.3">
      <c r="A62" s="273" t="s">
        <v>275</v>
      </c>
      <c r="B62" s="272" t="s">
        <v>203</v>
      </c>
      <c r="C62" s="3"/>
      <c r="D62" s="3">
        <v>1</v>
      </c>
      <c r="E62" s="3"/>
      <c r="F62" s="3"/>
      <c r="G62" s="3"/>
      <c r="H62" s="69"/>
      <c r="I62" s="69"/>
      <c r="J62" s="69"/>
      <c r="K62" s="69"/>
      <c r="L62" s="69"/>
    </row>
    <row r="63" spans="1:12" hidden="1" x14ac:dyDescent="0.3">
      <c r="A63" s="273" t="s">
        <v>275</v>
      </c>
      <c r="B63" s="272" t="s">
        <v>201</v>
      </c>
      <c r="C63" s="3"/>
      <c r="D63" s="3">
        <v>1</v>
      </c>
      <c r="E63" s="3">
        <v>2.7</v>
      </c>
      <c r="F63" s="3">
        <v>1.2</v>
      </c>
      <c r="G63" s="3">
        <f>E63*F63</f>
        <v>3.24</v>
      </c>
      <c r="H63" s="69"/>
      <c r="I63" s="69"/>
      <c r="J63" s="69"/>
      <c r="K63" s="69"/>
      <c r="L63" s="69"/>
    </row>
    <row r="64" spans="1:12" hidden="1" x14ac:dyDescent="0.3">
      <c r="A64" s="273" t="s">
        <v>275</v>
      </c>
      <c r="B64" s="243" t="s">
        <v>202</v>
      </c>
      <c r="C64" s="3">
        <v>1</v>
      </c>
      <c r="D64" s="3">
        <v>1</v>
      </c>
      <c r="E64" s="3">
        <v>3.2</v>
      </c>
      <c r="F64" s="3">
        <v>0.9</v>
      </c>
      <c r="G64" s="3">
        <f>E64*F64</f>
        <v>2.8800000000000003</v>
      </c>
      <c r="H64" s="69"/>
      <c r="I64" s="69"/>
      <c r="J64" s="69"/>
      <c r="K64" s="69"/>
      <c r="L64" s="69"/>
    </row>
    <row r="65" spans="1:12" hidden="1" x14ac:dyDescent="0.3">
      <c r="A65" s="273" t="s">
        <v>275</v>
      </c>
      <c r="B65" s="243" t="s">
        <v>171</v>
      </c>
      <c r="C65" s="3"/>
      <c r="D65" s="3">
        <v>1</v>
      </c>
      <c r="E65" s="3"/>
      <c r="F65" s="3"/>
      <c r="G65" s="3"/>
      <c r="H65" s="69"/>
      <c r="I65" s="69"/>
      <c r="J65" s="69"/>
      <c r="K65" s="69"/>
      <c r="L65" s="69"/>
    </row>
    <row r="66" spans="1:12" hidden="1" x14ac:dyDescent="0.3">
      <c r="A66" s="273" t="s">
        <v>275</v>
      </c>
      <c r="B66" s="244" t="s">
        <v>172</v>
      </c>
      <c r="C66" s="88"/>
      <c r="D66" s="88"/>
      <c r="E66" s="88"/>
      <c r="F66" s="88"/>
      <c r="G66" s="88"/>
      <c r="H66" s="150"/>
      <c r="I66" s="150"/>
      <c r="J66" s="150"/>
      <c r="K66" s="150"/>
      <c r="L66" s="150"/>
    </row>
    <row r="67" spans="1:12" hidden="1" x14ac:dyDescent="0.3">
      <c r="A67" s="273" t="s">
        <v>275</v>
      </c>
      <c r="B67" s="243" t="s">
        <v>212</v>
      </c>
      <c r="C67" s="3"/>
      <c r="D67" s="3">
        <v>1</v>
      </c>
      <c r="E67" s="3"/>
      <c r="F67" s="3"/>
      <c r="G67" s="3"/>
      <c r="H67" s="69"/>
      <c r="I67" s="69"/>
      <c r="J67" s="69"/>
      <c r="K67" s="69"/>
      <c r="L67" s="69"/>
    </row>
    <row r="68" spans="1:12" hidden="1" x14ac:dyDescent="0.3">
      <c r="A68" s="273" t="s">
        <v>275</v>
      </c>
      <c r="B68" s="243" t="s">
        <v>388</v>
      </c>
      <c r="C68" s="3"/>
      <c r="D68" s="3">
        <v>1</v>
      </c>
      <c r="E68" s="3"/>
      <c r="F68" s="3"/>
      <c r="G68" s="3"/>
      <c r="H68" s="69"/>
      <c r="I68" s="69"/>
      <c r="J68" s="69"/>
      <c r="K68" s="69"/>
      <c r="L68" s="69"/>
    </row>
    <row r="69" spans="1:12" hidden="1" x14ac:dyDescent="0.3">
      <c r="A69" s="273" t="s">
        <v>275</v>
      </c>
      <c r="B69" s="243" t="s">
        <v>389</v>
      </c>
      <c r="C69" s="3"/>
      <c r="D69" s="3">
        <v>1</v>
      </c>
      <c r="E69" s="3"/>
      <c r="F69" s="3"/>
      <c r="G69" s="3"/>
      <c r="H69" s="69"/>
      <c r="I69" s="69"/>
      <c r="J69" s="69"/>
      <c r="K69" s="69"/>
      <c r="L69" s="69"/>
    </row>
    <row r="70" spans="1:12" ht="15" thickBot="1" x14ac:dyDescent="0.35">
      <c r="A70" s="253" t="s">
        <v>275</v>
      </c>
      <c r="B70" s="274" t="s">
        <v>205</v>
      </c>
      <c r="C70" s="3"/>
      <c r="D70" s="3">
        <v>1</v>
      </c>
      <c r="E70" s="3"/>
      <c r="F70" s="3"/>
      <c r="G70" s="3"/>
      <c r="H70" s="69" t="s">
        <v>438</v>
      </c>
      <c r="I70" s="69">
        <v>1</v>
      </c>
      <c r="J70" s="69">
        <v>2</v>
      </c>
      <c r="K70" s="69"/>
      <c r="L70" s="69"/>
    </row>
    <row r="71" spans="1:12" hidden="1" x14ac:dyDescent="0.3">
      <c r="A71" s="248" t="s">
        <v>264</v>
      </c>
      <c r="B71" s="16" t="s">
        <v>265</v>
      </c>
      <c r="C71" s="3"/>
      <c r="D71" s="3">
        <v>1</v>
      </c>
      <c r="E71" s="3"/>
      <c r="F71" s="3"/>
      <c r="G71" s="3"/>
      <c r="H71" s="69"/>
      <c r="I71" s="69"/>
      <c r="J71" s="69"/>
      <c r="K71" s="69"/>
      <c r="L71" s="69"/>
    </row>
    <row r="72" spans="1:12" hidden="1" x14ac:dyDescent="0.3">
      <c r="A72" s="262" t="s">
        <v>264</v>
      </c>
      <c r="B72" s="16" t="s">
        <v>171</v>
      </c>
      <c r="C72" s="3"/>
      <c r="D72" s="3">
        <v>1</v>
      </c>
      <c r="E72" s="3"/>
      <c r="F72" s="3"/>
      <c r="G72" s="3"/>
      <c r="H72" s="69"/>
      <c r="I72" s="69"/>
      <c r="J72" s="69"/>
      <c r="K72" s="69"/>
      <c r="L72" s="69"/>
    </row>
    <row r="73" spans="1:12" hidden="1" x14ac:dyDescent="0.3">
      <c r="A73" s="262" t="s">
        <v>264</v>
      </c>
      <c r="B73" s="16" t="s">
        <v>171</v>
      </c>
      <c r="C73" s="3"/>
      <c r="D73" s="3">
        <v>1</v>
      </c>
      <c r="E73" s="3"/>
      <c r="F73" s="3"/>
      <c r="G73" s="3"/>
      <c r="H73" s="69"/>
      <c r="I73" s="69"/>
      <c r="J73" s="69"/>
      <c r="K73" s="69"/>
      <c r="L73" s="69"/>
    </row>
    <row r="74" spans="1:12" hidden="1" x14ac:dyDescent="0.3">
      <c r="A74" s="262" t="s">
        <v>264</v>
      </c>
      <c r="B74" s="44" t="s">
        <v>193</v>
      </c>
      <c r="C74" s="3"/>
      <c r="D74" s="3">
        <v>1</v>
      </c>
      <c r="E74" s="3"/>
      <c r="F74" s="3"/>
      <c r="G74" s="3"/>
      <c r="H74" s="69"/>
      <c r="I74" s="69"/>
      <c r="J74" s="69"/>
      <c r="K74" s="69"/>
      <c r="L74" s="69"/>
    </row>
    <row r="75" spans="1:12" hidden="1" x14ac:dyDescent="0.3">
      <c r="A75" s="262" t="s">
        <v>264</v>
      </c>
      <c r="B75" s="44" t="s">
        <v>265</v>
      </c>
      <c r="C75" s="3"/>
      <c r="D75" s="3">
        <v>1</v>
      </c>
      <c r="E75" s="3"/>
      <c r="F75" s="3"/>
      <c r="G75" s="3"/>
      <c r="H75" s="69"/>
      <c r="I75" s="69"/>
      <c r="J75" s="69"/>
      <c r="K75" s="69"/>
      <c r="L75" s="69"/>
    </row>
    <row r="76" spans="1:12" hidden="1" x14ac:dyDescent="0.3">
      <c r="A76" s="223" t="s">
        <v>315</v>
      </c>
      <c r="B76" s="223"/>
      <c r="C76" s="223">
        <f>SUM(C3:C75)</f>
        <v>9</v>
      </c>
      <c r="D76" s="223">
        <f>SUM(D3:D75)</f>
        <v>65</v>
      </c>
      <c r="E76" s="224"/>
      <c r="F76" s="224"/>
      <c r="G76" s="223">
        <f>SUM(G3:G75)</f>
        <v>54.708000000000006</v>
      </c>
      <c r="H76" s="223"/>
      <c r="I76" s="223"/>
      <c r="J76" s="223"/>
      <c r="K76" s="223"/>
      <c r="L76" s="223"/>
    </row>
    <row r="78" spans="1:12" x14ac:dyDescent="0.3"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63" x14ac:dyDescent="0.3">
      <c r="A79" s="330" t="s">
        <v>474</v>
      </c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42" x14ac:dyDescent="0.4">
      <c r="A80" s="328" t="s">
        <v>473</v>
      </c>
    </row>
    <row r="82" spans="2:4" x14ac:dyDescent="0.3">
      <c r="B82" s="303"/>
      <c r="C82" s="304"/>
      <c r="D82" s="305"/>
    </row>
    <row r="83" spans="2:4" x14ac:dyDescent="0.3">
      <c r="B83" s="303"/>
      <c r="C83" s="304"/>
      <c r="D83" s="305"/>
    </row>
    <row r="84" spans="2:4" x14ac:dyDescent="0.3">
      <c r="B84" s="303"/>
      <c r="C84" s="304"/>
      <c r="D84" s="305"/>
    </row>
  </sheetData>
  <autoFilter ref="A2:L76" xr:uid="{00000000-0001-0000-0400-000000000000}">
    <filterColumn colId="7">
      <customFilters>
        <customFilter operator="notEqual" val=" "/>
      </customFilters>
    </filterColumn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pageSetUpPr fitToPage="1"/>
  </sheetPr>
  <dimension ref="A1:L58"/>
  <sheetViews>
    <sheetView view="pageBreakPreview" zoomScale="85" zoomScaleNormal="85" zoomScaleSheetLayoutView="85" workbookViewId="0">
      <pane ySplit="2" topLeftCell="A7" activePane="bottomLeft" state="frozen"/>
      <selection pane="bottomLeft" activeCell="O1" sqref="O1:O1048576"/>
    </sheetView>
  </sheetViews>
  <sheetFormatPr defaultRowHeight="14.4" x14ac:dyDescent="0.3"/>
  <cols>
    <col min="1" max="1" width="25.88671875" bestFit="1" customWidth="1"/>
    <col min="2" max="2" width="19.6640625" bestFit="1" customWidth="1"/>
    <col min="3" max="3" width="10.6640625" customWidth="1"/>
    <col min="8" max="8" width="41.109375" customWidth="1"/>
    <col min="9" max="9" width="39.109375" bestFit="1" customWidth="1"/>
    <col min="10" max="10" width="38.33203125" bestFit="1" customWidth="1"/>
    <col min="11" max="11" width="20.6640625" bestFit="1" customWidth="1"/>
    <col min="12" max="12" width="18.6640625" bestFit="1" customWidth="1"/>
  </cols>
  <sheetData>
    <row r="1" spans="1:12" ht="21" x14ac:dyDescent="0.4">
      <c r="A1" s="359" t="s">
        <v>479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 ht="28.8" x14ac:dyDescent="0.3">
      <c r="A2" s="40" t="s">
        <v>206</v>
      </c>
      <c r="B2" s="39" t="s">
        <v>1</v>
      </c>
      <c r="C2" s="40" t="s">
        <v>182</v>
      </c>
      <c r="D2" s="40" t="s">
        <v>183</v>
      </c>
      <c r="E2" s="14" t="s">
        <v>360</v>
      </c>
      <c r="F2" s="14" t="s">
        <v>348</v>
      </c>
      <c r="G2" s="59" t="s">
        <v>349</v>
      </c>
      <c r="H2" s="233" t="s">
        <v>417</v>
      </c>
      <c r="I2" s="326" t="s">
        <v>420</v>
      </c>
      <c r="J2" s="326" t="s">
        <v>421</v>
      </c>
      <c r="K2" s="192" t="s">
        <v>406</v>
      </c>
      <c r="L2" s="192" t="s">
        <v>458</v>
      </c>
    </row>
    <row r="3" spans="1:12" hidden="1" x14ac:dyDescent="0.3">
      <c r="A3" s="3" t="s">
        <v>221</v>
      </c>
      <c r="B3" s="88" t="s">
        <v>181</v>
      </c>
      <c r="C3" s="88"/>
      <c r="D3" s="88"/>
      <c r="E3" s="88"/>
      <c r="F3" s="88"/>
      <c r="G3" s="88"/>
      <c r="H3" s="237"/>
      <c r="I3" s="237"/>
      <c r="J3" s="237"/>
      <c r="K3" s="237"/>
      <c r="L3" s="237"/>
    </row>
    <row r="4" spans="1:12" hidden="1" x14ac:dyDescent="0.3">
      <c r="A4" s="3" t="s">
        <v>221</v>
      </c>
      <c r="B4" s="3" t="s">
        <v>166</v>
      </c>
      <c r="C4" s="3"/>
      <c r="D4" s="3">
        <v>1</v>
      </c>
      <c r="E4" s="3"/>
      <c r="F4" s="3"/>
      <c r="G4" s="3"/>
      <c r="H4" s="70"/>
      <c r="I4" s="70"/>
      <c r="J4" s="70"/>
      <c r="K4" s="70"/>
      <c r="L4" s="70"/>
    </row>
    <row r="5" spans="1:12" hidden="1" x14ac:dyDescent="0.3">
      <c r="A5" s="3" t="s">
        <v>221</v>
      </c>
      <c r="B5" s="3" t="s">
        <v>170</v>
      </c>
      <c r="C5" s="3"/>
      <c r="D5" s="3">
        <v>1</v>
      </c>
      <c r="E5" s="3"/>
      <c r="F5" s="3"/>
      <c r="G5" s="3"/>
      <c r="H5" s="70"/>
      <c r="I5" s="70"/>
      <c r="J5" s="70"/>
      <c r="K5" s="70"/>
      <c r="L5" s="70"/>
    </row>
    <row r="6" spans="1:12" hidden="1" x14ac:dyDescent="0.3">
      <c r="A6" s="3" t="s">
        <v>221</v>
      </c>
      <c r="B6" s="23" t="s">
        <v>169</v>
      </c>
      <c r="C6" s="3"/>
      <c r="D6" s="3">
        <v>1</v>
      </c>
      <c r="E6" s="3"/>
      <c r="F6" s="3"/>
      <c r="G6" s="3"/>
      <c r="H6" s="70"/>
      <c r="I6" s="70"/>
      <c r="J6" s="70"/>
      <c r="K6" s="70"/>
      <c r="L6" s="70"/>
    </row>
    <row r="7" spans="1:12" x14ac:dyDescent="0.3">
      <c r="A7" s="3" t="s">
        <v>221</v>
      </c>
      <c r="B7" s="23" t="s">
        <v>176</v>
      </c>
      <c r="C7" s="3"/>
      <c r="D7" s="3">
        <v>1</v>
      </c>
      <c r="E7" s="3"/>
      <c r="F7" s="3"/>
      <c r="G7" s="3"/>
      <c r="H7" s="70" t="s">
        <v>424</v>
      </c>
      <c r="I7" s="70">
        <v>1</v>
      </c>
      <c r="J7" s="70"/>
      <c r="K7" s="70"/>
      <c r="L7" s="70"/>
    </row>
    <row r="8" spans="1:12" x14ac:dyDescent="0.3">
      <c r="A8" s="3" t="s">
        <v>221</v>
      </c>
      <c r="B8" s="41" t="s">
        <v>191</v>
      </c>
      <c r="C8" s="3">
        <v>1</v>
      </c>
      <c r="D8" s="3"/>
      <c r="E8" s="3"/>
      <c r="F8" s="3"/>
      <c r="G8" s="3"/>
      <c r="H8" s="70" t="s">
        <v>424</v>
      </c>
      <c r="I8" s="70">
        <v>1</v>
      </c>
      <c r="J8" s="70"/>
      <c r="K8" s="70"/>
      <c r="L8" s="70"/>
    </row>
    <row r="9" spans="1:12" hidden="1" x14ac:dyDescent="0.3">
      <c r="A9" s="3" t="s">
        <v>222</v>
      </c>
      <c r="B9" s="16" t="s">
        <v>72</v>
      </c>
      <c r="C9" s="3"/>
      <c r="D9" s="3">
        <v>1</v>
      </c>
      <c r="E9" s="3"/>
      <c r="F9" s="3"/>
      <c r="G9" s="3"/>
      <c r="H9" s="70"/>
      <c r="I9" s="70"/>
      <c r="J9" s="70"/>
      <c r="K9" s="70"/>
      <c r="L9" s="70"/>
    </row>
    <row r="10" spans="1:12" hidden="1" x14ac:dyDescent="0.3">
      <c r="A10" s="3" t="s">
        <v>222</v>
      </c>
      <c r="B10" s="16" t="s">
        <v>70</v>
      </c>
      <c r="C10" s="3"/>
      <c r="D10" s="3">
        <v>1</v>
      </c>
      <c r="E10" s="3"/>
      <c r="F10" s="3"/>
      <c r="G10" s="3"/>
      <c r="H10" s="238"/>
      <c r="I10" s="238"/>
      <c r="J10" s="238"/>
      <c r="K10" s="238"/>
      <c r="L10" s="238"/>
    </row>
    <row r="11" spans="1:12" hidden="1" x14ac:dyDescent="0.3">
      <c r="A11" s="3" t="s">
        <v>222</v>
      </c>
      <c r="B11" s="16" t="s">
        <v>273</v>
      </c>
      <c r="C11" s="3"/>
      <c r="D11" s="3">
        <v>1</v>
      </c>
      <c r="E11" s="3"/>
      <c r="F11" s="3"/>
      <c r="G11" s="3"/>
      <c r="H11" s="70"/>
      <c r="I11" s="70"/>
      <c r="J11" s="70"/>
      <c r="K11" s="70"/>
      <c r="L11" s="70"/>
    </row>
    <row r="12" spans="1:12" x14ac:dyDescent="0.3">
      <c r="A12" s="3" t="s">
        <v>222</v>
      </c>
      <c r="B12" s="16" t="s">
        <v>166</v>
      </c>
      <c r="C12" s="3"/>
      <c r="D12" s="3">
        <v>1</v>
      </c>
      <c r="E12" s="3"/>
      <c r="F12" s="3"/>
      <c r="G12" s="3"/>
      <c r="H12" s="70" t="s">
        <v>424</v>
      </c>
      <c r="I12" s="70">
        <v>1</v>
      </c>
      <c r="J12" s="70"/>
      <c r="K12" s="70"/>
      <c r="L12" s="70"/>
    </row>
    <row r="13" spans="1:12" x14ac:dyDescent="0.3">
      <c r="A13" s="3" t="s">
        <v>222</v>
      </c>
      <c r="B13" s="23" t="s">
        <v>169</v>
      </c>
      <c r="C13" s="3"/>
      <c r="D13" s="3">
        <v>1</v>
      </c>
      <c r="E13" s="3"/>
      <c r="F13" s="3"/>
      <c r="G13" s="3"/>
      <c r="H13" s="70" t="s">
        <v>424</v>
      </c>
      <c r="I13" s="70">
        <v>1</v>
      </c>
      <c r="J13" s="70"/>
      <c r="K13" s="70"/>
      <c r="L13" s="70"/>
    </row>
    <row r="14" spans="1:12" hidden="1" x14ac:dyDescent="0.3">
      <c r="A14" s="3" t="s">
        <v>222</v>
      </c>
      <c r="B14" s="23" t="s">
        <v>176</v>
      </c>
      <c r="C14" s="3"/>
      <c r="D14" s="3">
        <v>1</v>
      </c>
      <c r="E14" s="3"/>
      <c r="F14" s="3"/>
      <c r="G14" s="3"/>
      <c r="H14" s="70"/>
      <c r="I14" s="70"/>
      <c r="J14" s="70"/>
      <c r="K14" s="70"/>
      <c r="L14" s="70"/>
    </row>
    <row r="15" spans="1:12" hidden="1" x14ac:dyDescent="0.3">
      <c r="A15" s="152" t="s">
        <v>223</v>
      </c>
      <c r="B15" s="16" t="s">
        <v>208</v>
      </c>
      <c r="C15" s="3"/>
      <c r="D15" s="3">
        <v>1</v>
      </c>
      <c r="E15" s="3"/>
      <c r="F15" s="3"/>
      <c r="G15" s="3"/>
      <c r="H15" s="70"/>
      <c r="I15" s="70"/>
      <c r="J15" s="70"/>
      <c r="K15" s="70"/>
      <c r="L15" s="70"/>
    </row>
    <row r="16" spans="1:12" hidden="1" x14ac:dyDescent="0.3">
      <c r="A16" s="152" t="s">
        <v>223</v>
      </c>
      <c r="B16" s="23" t="s">
        <v>232</v>
      </c>
      <c r="C16" s="3"/>
      <c r="D16" s="3">
        <v>1</v>
      </c>
      <c r="E16" s="3"/>
      <c r="F16" s="3"/>
      <c r="G16" s="3"/>
      <c r="H16" s="70"/>
      <c r="I16" s="70"/>
      <c r="J16" s="70"/>
      <c r="K16" s="70"/>
      <c r="L16" s="70"/>
    </row>
    <row r="17" spans="1:12" x14ac:dyDescent="0.3">
      <c r="A17" s="152" t="s">
        <v>223</v>
      </c>
      <c r="B17" s="23" t="s">
        <v>74</v>
      </c>
      <c r="C17" s="3"/>
      <c r="D17" s="3">
        <v>1</v>
      </c>
      <c r="E17" s="3"/>
      <c r="F17" s="3"/>
      <c r="G17" s="3"/>
      <c r="H17" s="70" t="s">
        <v>463</v>
      </c>
      <c r="I17" s="70">
        <v>1</v>
      </c>
      <c r="J17" s="70"/>
      <c r="K17" s="70"/>
      <c r="L17" s="70"/>
    </row>
    <row r="18" spans="1:12" x14ac:dyDescent="0.3">
      <c r="A18" s="152" t="s">
        <v>223</v>
      </c>
      <c r="B18" s="23" t="s">
        <v>67</v>
      </c>
      <c r="C18" s="3"/>
      <c r="D18" s="3">
        <v>1</v>
      </c>
      <c r="E18" s="3"/>
      <c r="F18" s="3"/>
      <c r="G18" s="3"/>
      <c r="H18" s="70" t="s">
        <v>424</v>
      </c>
      <c r="I18" s="70">
        <v>1</v>
      </c>
      <c r="J18" s="70"/>
      <c r="K18" s="70"/>
      <c r="L18" s="70"/>
    </row>
    <row r="19" spans="1:12" hidden="1" x14ac:dyDescent="0.3">
      <c r="A19" s="152" t="s">
        <v>223</v>
      </c>
      <c r="B19" s="16" t="s">
        <v>167</v>
      </c>
      <c r="C19" s="3"/>
      <c r="D19" s="3">
        <v>1</v>
      </c>
      <c r="E19" s="3">
        <v>3.8</v>
      </c>
      <c r="F19" s="3">
        <v>1.5</v>
      </c>
      <c r="G19" s="3">
        <f>E19*F19</f>
        <v>5.6999999999999993</v>
      </c>
      <c r="H19" s="70"/>
      <c r="I19" s="70"/>
      <c r="J19" s="70"/>
      <c r="K19" s="70"/>
      <c r="L19" s="70"/>
    </row>
    <row r="20" spans="1:12" hidden="1" x14ac:dyDescent="0.3">
      <c r="A20" s="152" t="s">
        <v>223</v>
      </c>
      <c r="B20" s="3" t="s">
        <v>201</v>
      </c>
      <c r="C20" s="3"/>
      <c r="D20" s="3">
        <v>1</v>
      </c>
      <c r="E20" s="3">
        <v>3.9</v>
      </c>
      <c r="F20" s="3">
        <v>1.2</v>
      </c>
      <c r="G20" s="3">
        <f>E20*F20</f>
        <v>4.68</v>
      </c>
      <c r="H20" s="70"/>
      <c r="I20" s="70"/>
      <c r="J20" s="70"/>
      <c r="K20" s="70"/>
      <c r="L20" s="70"/>
    </row>
    <row r="21" spans="1:12" hidden="1" x14ac:dyDescent="0.3">
      <c r="A21" s="152" t="s">
        <v>223</v>
      </c>
      <c r="B21" s="16" t="s">
        <v>200</v>
      </c>
      <c r="C21" s="3"/>
      <c r="D21" s="3">
        <v>1</v>
      </c>
      <c r="E21" s="3"/>
      <c r="F21" s="3"/>
      <c r="G21" s="3"/>
      <c r="H21" s="70"/>
      <c r="I21" s="70"/>
      <c r="J21" s="70"/>
      <c r="K21" s="70"/>
      <c r="L21" s="70"/>
    </row>
    <row r="22" spans="1:12" x14ac:dyDescent="0.3">
      <c r="A22" s="152" t="s">
        <v>223</v>
      </c>
      <c r="B22" s="23" t="s">
        <v>212</v>
      </c>
      <c r="C22" s="3"/>
      <c r="D22" s="3">
        <v>1</v>
      </c>
      <c r="E22" s="3"/>
      <c r="F22" s="3"/>
      <c r="G22" s="3"/>
      <c r="H22" s="70" t="s">
        <v>424</v>
      </c>
      <c r="I22" s="70">
        <v>1</v>
      </c>
      <c r="J22" s="70"/>
      <c r="K22" s="70"/>
      <c r="L22" s="70"/>
    </row>
    <row r="23" spans="1:12" hidden="1" x14ac:dyDescent="0.3">
      <c r="A23" s="152" t="s">
        <v>223</v>
      </c>
      <c r="B23" s="23" t="s">
        <v>224</v>
      </c>
      <c r="C23" s="3"/>
      <c r="D23" s="3">
        <v>1</v>
      </c>
      <c r="E23" s="3"/>
      <c r="F23" s="3"/>
      <c r="G23" s="3"/>
      <c r="H23" s="70"/>
      <c r="I23" s="70"/>
      <c r="J23" s="70"/>
      <c r="K23" s="70"/>
      <c r="L23" s="70"/>
    </row>
    <row r="24" spans="1:12" hidden="1" x14ac:dyDescent="0.3">
      <c r="A24" s="152" t="s">
        <v>223</v>
      </c>
      <c r="B24" s="16" t="s">
        <v>232</v>
      </c>
      <c r="C24" s="3">
        <v>1</v>
      </c>
      <c r="D24" s="3"/>
      <c r="E24" s="3"/>
      <c r="F24" s="3"/>
      <c r="G24" s="3"/>
      <c r="H24" s="198"/>
      <c r="I24" s="198"/>
      <c r="J24" s="198"/>
      <c r="K24" s="198"/>
      <c r="L24" s="198"/>
    </row>
    <row r="25" spans="1:12" ht="14.4" hidden="1" customHeight="1" x14ac:dyDescent="0.3">
      <c r="A25" s="152" t="s">
        <v>223</v>
      </c>
      <c r="B25" s="23" t="s">
        <v>171</v>
      </c>
      <c r="C25" s="3">
        <v>1</v>
      </c>
      <c r="D25" s="3"/>
      <c r="E25" s="3"/>
      <c r="F25" s="3"/>
      <c r="G25" s="3"/>
      <c r="H25" s="198"/>
      <c r="I25" s="198"/>
      <c r="J25" s="198"/>
      <c r="K25" s="198"/>
      <c r="L25" s="198"/>
    </row>
    <row r="26" spans="1:12" hidden="1" x14ac:dyDescent="0.3">
      <c r="A26" s="152" t="s">
        <v>223</v>
      </c>
      <c r="B26" s="93" t="s">
        <v>172</v>
      </c>
      <c r="C26" s="88"/>
      <c r="D26" s="88"/>
      <c r="E26" s="88"/>
      <c r="F26" s="88"/>
      <c r="G26" s="88"/>
      <c r="H26" s="199"/>
      <c r="I26" s="199"/>
      <c r="J26" s="199"/>
      <c r="K26" s="199"/>
      <c r="L26" s="199"/>
    </row>
    <row r="27" spans="1:12" hidden="1" x14ac:dyDescent="0.3">
      <c r="A27" s="152" t="s">
        <v>223</v>
      </c>
      <c r="B27" s="23" t="s">
        <v>225</v>
      </c>
      <c r="C27" s="3"/>
      <c r="D27" s="3">
        <v>1</v>
      </c>
      <c r="E27" s="3"/>
      <c r="F27" s="3"/>
      <c r="G27" s="3"/>
      <c r="H27" s="198"/>
      <c r="I27" s="198"/>
      <c r="J27" s="198"/>
      <c r="K27" s="198"/>
      <c r="L27" s="198"/>
    </row>
    <row r="28" spans="1:12" hidden="1" x14ac:dyDescent="0.3">
      <c r="A28" s="152" t="s">
        <v>223</v>
      </c>
      <c r="B28" s="23" t="s">
        <v>297</v>
      </c>
      <c r="C28" s="3"/>
      <c r="D28" s="3">
        <v>1</v>
      </c>
      <c r="E28" s="3"/>
      <c r="F28" s="3"/>
      <c r="G28" s="3"/>
      <c r="H28" s="198"/>
      <c r="I28" s="198"/>
      <c r="J28" s="198"/>
      <c r="K28" s="198"/>
      <c r="L28" s="198"/>
    </row>
    <row r="29" spans="1:12" hidden="1" x14ac:dyDescent="0.3">
      <c r="A29" s="152" t="s">
        <v>223</v>
      </c>
      <c r="B29" s="16" t="s">
        <v>226</v>
      </c>
      <c r="C29" s="3"/>
      <c r="D29" s="3">
        <v>1</v>
      </c>
      <c r="E29" s="3"/>
      <c r="F29" s="3"/>
      <c r="G29" s="3"/>
      <c r="H29" s="70"/>
      <c r="I29" s="70"/>
      <c r="J29" s="70"/>
      <c r="K29" s="70"/>
      <c r="L29" s="70"/>
    </row>
    <row r="30" spans="1:12" hidden="1" x14ac:dyDescent="0.3">
      <c r="A30" s="84" t="s">
        <v>227</v>
      </c>
      <c r="B30" s="243" t="s">
        <v>167</v>
      </c>
      <c r="C30" s="3"/>
      <c r="D30" s="3">
        <v>1</v>
      </c>
      <c r="E30" s="3">
        <v>3.6</v>
      </c>
      <c r="F30" s="3">
        <v>1.5</v>
      </c>
      <c r="G30" s="3">
        <f>E30*F30</f>
        <v>5.4</v>
      </c>
      <c r="H30" s="70"/>
      <c r="I30" s="70"/>
      <c r="J30" s="70"/>
      <c r="K30" s="70"/>
      <c r="L30" s="70"/>
    </row>
    <row r="31" spans="1:12" hidden="1" x14ac:dyDescent="0.3">
      <c r="A31" s="85" t="s">
        <v>227</v>
      </c>
      <c r="B31" s="244" t="s">
        <v>298</v>
      </c>
      <c r="C31" s="88"/>
      <c r="D31" s="88">
        <v>1</v>
      </c>
      <c r="E31" s="88"/>
      <c r="F31" s="88"/>
      <c r="G31" s="88"/>
      <c r="H31" s="87"/>
      <c r="I31" s="87"/>
      <c r="J31" s="87"/>
      <c r="K31" s="87"/>
      <c r="L31" s="87"/>
    </row>
    <row r="32" spans="1:12" ht="28.8" x14ac:dyDescent="0.3">
      <c r="A32" s="85" t="s">
        <v>227</v>
      </c>
      <c r="B32" s="243" t="s">
        <v>201</v>
      </c>
      <c r="C32" s="3"/>
      <c r="D32" s="3">
        <v>1</v>
      </c>
      <c r="E32" s="3">
        <v>4.2</v>
      </c>
      <c r="F32" s="3">
        <v>1.2</v>
      </c>
      <c r="G32" s="3">
        <f>E32*F32</f>
        <v>5.04</v>
      </c>
      <c r="H32" s="350" t="s">
        <v>490</v>
      </c>
      <c r="I32" s="3">
        <v>1</v>
      </c>
      <c r="J32" s="3"/>
      <c r="K32" s="3"/>
      <c r="L32" s="3"/>
    </row>
    <row r="33" spans="1:12" hidden="1" x14ac:dyDescent="0.3">
      <c r="A33" s="85" t="s">
        <v>227</v>
      </c>
      <c r="B33" s="75" t="s">
        <v>171</v>
      </c>
      <c r="C33" s="3">
        <v>1</v>
      </c>
      <c r="D33" s="3"/>
      <c r="E33" s="3"/>
      <c r="F33" s="3"/>
      <c r="G33" s="3"/>
      <c r="H33" s="70"/>
      <c r="I33" s="70"/>
      <c r="J33" s="70"/>
      <c r="K33" s="70"/>
      <c r="L33" s="70"/>
    </row>
    <row r="34" spans="1:12" hidden="1" x14ac:dyDescent="0.3">
      <c r="A34" s="85" t="s">
        <v>227</v>
      </c>
      <c r="B34" s="75" t="s">
        <v>172</v>
      </c>
      <c r="C34" s="3">
        <v>1</v>
      </c>
      <c r="D34" s="3"/>
      <c r="E34" s="3"/>
      <c r="F34" s="3"/>
      <c r="G34" s="3"/>
      <c r="H34" s="70"/>
      <c r="I34" s="70"/>
      <c r="J34" s="70"/>
      <c r="K34" s="70"/>
      <c r="L34" s="70"/>
    </row>
    <row r="35" spans="1:12" hidden="1" x14ac:dyDescent="0.3">
      <c r="A35" s="85" t="s">
        <v>227</v>
      </c>
      <c r="B35" s="271" t="s">
        <v>230</v>
      </c>
      <c r="C35" s="3"/>
      <c r="D35" s="3">
        <v>1</v>
      </c>
      <c r="E35" s="3"/>
      <c r="F35" s="3"/>
      <c r="G35" s="3"/>
      <c r="H35" s="70"/>
      <c r="I35" s="70"/>
      <c r="J35" s="70"/>
      <c r="K35" s="70"/>
      <c r="L35" s="70"/>
    </row>
    <row r="36" spans="1:12" hidden="1" x14ac:dyDescent="0.3">
      <c r="A36" s="85" t="s">
        <v>227</v>
      </c>
      <c r="B36" s="271" t="s">
        <v>224</v>
      </c>
      <c r="C36" s="3"/>
      <c r="D36" s="3">
        <v>1</v>
      </c>
      <c r="E36" s="3"/>
      <c r="F36" s="3"/>
      <c r="G36" s="3"/>
      <c r="H36" s="70"/>
      <c r="I36" s="70"/>
      <c r="J36" s="70"/>
      <c r="K36" s="70"/>
      <c r="L36" s="70"/>
    </row>
    <row r="37" spans="1:12" hidden="1" x14ac:dyDescent="0.3">
      <c r="A37" s="85" t="s">
        <v>227</v>
      </c>
      <c r="B37" s="243" t="s">
        <v>210</v>
      </c>
      <c r="C37" s="16">
        <v>1</v>
      </c>
      <c r="D37" s="3"/>
      <c r="E37" s="3"/>
      <c r="F37" s="3"/>
      <c r="G37" s="3"/>
      <c r="H37" s="70"/>
      <c r="I37" s="70"/>
      <c r="J37" s="70"/>
      <c r="K37" s="70"/>
      <c r="L37" s="70"/>
    </row>
    <row r="38" spans="1:12" hidden="1" x14ac:dyDescent="0.3">
      <c r="A38" s="85" t="s">
        <v>227</v>
      </c>
      <c r="B38" s="75" t="s">
        <v>225</v>
      </c>
      <c r="C38" s="3"/>
      <c r="D38" s="3">
        <v>1</v>
      </c>
      <c r="E38" s="3"/>
      <c r="F38" s="3"/>
      <c r="G38" s="3"/>
      <c r="H38" s="198"/>
      <c r="I38" s="198"/>
      <c r="J38" s="198"/>
      <c r="K38" s="198"/>
      <c r="L38" s="198"/>
    </row>
    <row r="39" spans="1:12" hidden="1" x14ac:dyDescent="0.3">
      <c r="A39" s="85" t="s">
        <v>227</v>
      </c>
      <c r="B39" s="75" t="s">
        <v>297</v>
      </c>
      <c r="C39" s="3"/>
      <c r="D39" s="3">
        <v>1</v>
      </c>
      <c r="E39" s="3"/>
      <c r="F39" s="3"/>
      <c r="G39" s="3"/>
      <c r="H39" s="198"/>
      <c r="I39" s="198"/>
      <c r="J39" s="198"/>
      <c r="K39" s="198"/>
      <c r="L39" s="198"/>
    </row>
    <row r="40" spans="1:12" x14ac:dyDescent="0.3">
      <c r="A40" s="85" t="s">
        <v>227</v>
      </c>
      <c r="B40" s="243" t="s">
        <v>16</v>
      </c>
      <c r="C40" s="3"/>
      <c r="D40" s="3">
        <v>1</v>
      </c>
      <c r="E40" s="3"/>
      <c r="F40" s="3"/>
      <c r="G40" s="3"/>
      <c r="H40" t="s">
        <v>424</v>
      </c>
      <c r="I40" s="70">
        <v>1</v>
      </c>
      <c r="J40" s="70"/>
      <c r="K40" s="70"/>
      <c r="L40" s="70"/>
    </row>
    <row r="41" spans="1:12" hidden="1" x14ac:dyDescent="0.3">
      <c r="A41" s="85" t="s">
        <v>227</v>
      </c>
      <c r="B41" s="75" t="s">
        <v>228</v>
      </c>
      <c r="C41" s="3"/>
      <c r="D41" s="3">
        <v>1</v>
      </c>
      <c r="E41" s="3"/>
      <c r="F41" s="3"/>
      <c r="G41" s="3"/>
      <c r="H41" s="198"/>
      <c r="I41" s="198"/>
      <c r="J41" s="198"/>
      <c r="K41" s="198"/>
      <c r="L41" s="198"/>
    </row>
    <row r="42" spans="1:12" hidden="1" x14ac:dyDescent="0.3">
      <c r="A42" s="85" t="s">
        <v>227</v>
      </c>
      <c r="B42" s="75" t="s">
        <v>26</v>
      </c>
      <c r="C42" s="3"/>
      <c r="D42" s="3">
        <v>1</v>
      </c>
      <c r="E42" s="3"/>
      <c r="F42" s="3"/>
      <c r="G42" s="3"/>
      <c r="H42" s="3"/>
      <c r="I42" s="3"/>
      <c r="J42" s="3"/>
      <c r="K42" s="3"/>
      <c r="L42" s="3"/>
    </row>
    <row r="43" spans="1:12" hidden="1" x14ac:dyDescent="0.3">
      <c r="A43" s="85" t="s">
        <v>227</v>
      </c>
      <c r="B43" s="243" t="s">
        <v>229</v>
      </c>
      <c r="C43" s="3"/>
      <c r="D43" s="3">
        <v>1</v>
      </c>
      <c r="E43" s="3">
        <v>1.7</v>
      </c>
      <c r="F43" s="3">
        <v>1.3</v>
      </c>
      <c r="G43" s="3">
        <f>E43*F43</f>
        <v>2.21</v>
      </c>
      <c r="H43" s="3"/>
      <c r="I43" s="3"/>
      <c r="J43" s="3"/>
      <c r="K43" s="3"/>
      <c r="L43" s="3"/>
    </row>
    <row r="44" spans="1:12" hidden="1" x14ac:dyDescent="0.3">
      <c r="A44" s="85" t="s">
        <v>227</v>
      </c>
      <c r="B44" s="75" t="s">
        <v>230</v>
      </c>
      <c r="C44" s="3"/>
      <c r="D44" s="3">
        <v>1</v>
      </c>
      <c r="E44" s="3"/>
      <c r="F44" s="3"/>
      <c r="G44" s="3"/>
      <c r="H44" s="3"/>
      <c r="I44" s="3"/>
      <c r="J44" s="3"/>
      <c r="K44" s="3"/>
      <c r="L44" s="3"/>
    </row>
    <row r="45" spans="1:12" hidden="1" x14ac:dyDescent="0.3">
      <c r="A45" s="85" t="s">
        <v>227</v>
      </c>
      <c r="B45" s="75" t="s">
        <v>231</v>
      </c>
      <c r="C45" s="3"/>
      <c r="D45" s="3">
        <v>1</v>
      </c>
      <c r="E45" s="3"/>
      <c r="F45" s="3"/>
      <c r="G45" s="3"/>
      <c r="H45" s="3"/>
      <c r="I45" s="3"/>
      <c r="J45" s="3"/>
      <c r="K45" s="3"/>
      <c r="L45" s="3"/>
    </row>
    <row r="46" spans="1:12" hidden="1" x14ac:dyDescent="0.3">
      <c r="A46" s="85" t="s">
        <v>227</v>
      </c>
      <c r="B46" s="75" t="s">
        <v>74</v>
      </c>
      <c r="C46" s="3"/>
      <c r="D46" s="3">
        <v>1</v>
      </c>
      <c r="E46" s="3"/>
      <c r="F46" s="3"/>
      <c r="G46" s="3"/>
      <c r="H46" s="3"/>
      <c r="I46" s="3"/>
      <c r="J46" s="3"/>
      <c r="K46" s="3"/>
      <c r="L46" s="3"/>
    </row>
    <row r="47" spans="1:12" hidden="1" x14ac:dyDescent="0.3">
      <c r="A47" s="85" t="s">
        <v>227</v>
      </c>
      <c r="B47" s="75" t="s">
        <v>299</v>
      </c>
      <c r="C47" s="3"/>
      <c r="D47" s="3">
        <v>1</v>
      </c>
      <c r="E47" s="3"/>
      <c r="F47" s="3"/>
      <c r="G47" s="3"/>
      <c r="H47" s="3"/>
      <c r="I47" s="3"/>
      <c r="J47" s="3"/>
      <c r="K47" s="3"/>
      <c r="L47" s="3"/>
    </row>
    <row r="48" spans="1:12" ht="15" thickBot="1" x14ac:dyDescent="0.35">
      <c r="A48" s="103" t="s">
        <v>227</v>
      </c>
      <c r="B48" s="75" t="s">
        <v>27</v>
      </c>
      <c r="C48" s="3"/>
      <c r="D48" s="3">
        <v>1</v>
      </c>
      <c r="E48" s="3"/>
      <c r="F48" s="3"/>
      <c r="G48" s="3"/>
      <c r="H48" s="3" t="s">
        <v>424</v>
      </c>
      <c r="I48" s="3">
        <v>1</v>
      </c>
      <c r="J48" s="3"/>
      <c r="K48" s="3"/>
      <c r="L48" s="3"/>
    </row>
    <row r="49" spans="1:12" hidden="1" x14ac:dyDescent="0.3">
      <c r="A49" s="223" t="s">
        <v>316</v>
      </c>
      <c r="B49" s="228"/>
      <c r="C49" s="223">
        <f>SUM(C3:C48)</f>
        <v>6</v>
      </c>
      <c r="D49" s="223">
        <f>SUM(D3:D48)</f>
        <v>38</v>
      </c>
      <c r="E49" s="224"/>
      <c r="F49" s="224"/>
      <c r="G49" s="223">
        <f>SUM(G3:G48)</f>
        <v>23.03</v>
      </c>
      <c r="H49" s="224"/>
      <c r="I49" s="224"/>
      <c r="J49" s="224"/>
      <c r="K49" s="224"/>
      <c r="L49" s="224"/>
    </row>
    <row r="50" spans="1:12" x14ac:dyDescent="0.3">
      <c r="A50" s="223"/>
      <c r="B50" s="228"/>
      <c r="C50" s="223"/>
      <c r="D50" s="223"/>
      <c r="E50" s="224"/>
      <c r="F50" s="224"/>
      <c r="G50" s="223"/>
      <c r="H50" s="224"/>
      <c r="I50" s="224"/>
      <c r="J50" s="224"/>
      <c r="K50" s="224"/>
      <c r="L50" s="224"/>
    </row>
    <row r="51" spans="1:12" x14ac:dyDescent="0.3">
      <c r="B51" s="42"/>
    </row>
    <row r="52" spans="1:12" ht="84" x14ac:dyDescent="0.3">
      <c r="A52" s="330" t="s">
        <v>474</v>
      </c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42" x14ac:dyDescent="0.4">
      <c r="A53" s="328" t="s">
        <v>473</v>
      </c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B54" s="20"/>
    </row>
    <row r="55" spans="1:12" x14ac:dyDescent="0.3">
      <c r="B55" s="20"/>
    </row>
    <row r="56" spans="1:12" x14ac:dyDescent="0.3">
      <c r="B56" s="306"/>
      <c r="C56" s="307"/>
      <c r="D56" s="302"/>
    </row>
    <row r="57" spans="1:12" x14ac:dyDescent="0.3">
      <c r="B57" s="306"/>
      <c r="C57" s="307"/>
      <c r="D57" s="302"/>
    </row>
    <row r="58" spans="1:12" x14ac:dyDescent="0.3">
      <c r="B58" s="306"/>
      <c r="C58" s="307"/>
      <c r="D58" s="302"/>
    </row>
  </sheetData>
  <autoFilter ref="A2:L49" xr:uid="{00000000-0001-0000-0500-000000000000}">
    <filterColumn colId="7">
      <customFilters>
        <customFilter operator="notEqual" val=" "/>
      </customFilters>
    </filterColumn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>
    <pageSetUpPr fitToPage="1"/>
  </sheetPr>
  <dimension ref="A1:M93"/>
  <sheetViews>
    <sheetView view="pageBreakPreview" zoomScale="70" zoomScaleNormal="70" zoomScaleSheetLayoutView="70" workbookViewId="0">
      <selection activeCell="I2" sqref="I2"/>
    </sheetView>
  </sheetViews>
  <sheetFormatPr defaultRowHeight="14.4" x14ac:dyDescent="0.3"/>
  <cols>
    <col min="1" max="1" width="24.44140625" bestFit="1" customWidth="1"/>
    <col min="2" max="2" width="33.109375" bestFit="1" customWidth="1"/>
    <col min="3" max="3" width="10.44140625" customWidth="1"/>
    <col min="4" max="4" width="8.88671875" style="2"/>
    <col min="5" max="5" width="9.109375" style="106"/>
    <col min="9" max="9" width="66" customWidth="1"/>
    <col min="10" max="10" width="30.6640625" bestFit="1" customWidth="1"/>
    <col min="11" max="11" width="30.5546875" bestFit="1" customWidth="1"/>
    <col min="12" max="12" width="20.6640625" bestFit="1" customWidth="1"/>
    <col min="13" max="13" width="18.6640625" bestFit="1" customWidth="1"/>
  </cols>
  <sheetData>
    <row r="1" spans="1:13" ht="18" x14ac:dyDescent="0.35">
      <c r="A1" s="361" t="s">
        <v>439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</row>
    <row r="2" spans="1:13" ht="28.8" x14ac:dyDescent="0.3">
      <c r="A2" s="45" t="s">
        <v>206</v>
      </c>
      <c r="B2" s="46" t="s">
        <v>1</v>
      </c>
      <c r="C2" s="160" t="s">
        <v>182</v>
      </c>
      <c r="D2" s="160" t="s">
        <v>259</v>
      </c>
      <c r="E2" s="160" t="s">
        <v>183</v>
      </c>
      <c r="F2" s="195" t="s">
        <v>360</v>
      </c>
      <c r="G2" s="195" t="s">
        <v>348</v>
      </c>
      <c r="H2" s="197" t="s">
        <v>349</v>
      </c>
      <c r="I2" s="352" t="s">
        <v>426</v>
      </c>
      <c r="J2" s="327" t="s">
        <v>420</v>
      </c>
      <c r="K2" s="327" t="s">
        <v>421</v>
      </c>
      <c r="L2" s="324" t="s">
        <v>406</v>
      </c>
      <c r="M2" s="324" t="s">
        <v>458</v>
      </c>
    </row>
    <row r="3" spans="1:13" hidden="1" x14ac:dyDescent="0.3">
      <c r="A3" s="109" t="s">
        <v>244</v>
      </c>
      <c r="B3" s="88" t="s">
        <v>181</v>
      </c>
      <c r="C3" s="88"/>
      <c r="D3" s="89"/>
      <c r="E3" s="150"/>
      <c r="F3" s="88"/>
      <c r="G3" s="88"/>
      <c r="H3" s="88"/>
      <c r="I3" s="88"/>
      <c r="J3" s="88"/>
      <c r="K3" s="88"/>
      <c r="L3" s="88"/>
      <c r="M3" s="88"/>
    </row>
    <row r="4" spans="1:13" x14ac:dyDescent="0.3">
      <c r="A4" s="109" t="s">
        <v>244</v>
      </c>
      <c r="B4" s="3" t="s">
        <v>166</v>
      </c>
      <c r="C4" s="3"/>
      <c r="D4" s="5"/>
      <c r="E4" s="69">
        <v>1</v>
      </c>
      <c r="F4" s="3"/>
      <c r="G4" s="3"/>
      <c r="H4" s="3"/>
      <c r="I4" s="3" t="s">
        <v>427</v>
      </c>
      <c r="J4" s="69"/>
      <c r="K4" s="69">
        <v>1</v>
      </c>
      <c r="L4" s="69"/>
      <c r="M4" s="69"/>
    </row>
    <row r="5" spans="1:13" hidden="1" x14ac:dyDescent="0.3">
      <c r="A5" s="109" t="s">
        <v>244</v>
      </c>
      <c r="B5" s="23" t="s">
        <v>170</v>
      </c>
      <c r="C5" s="3"/>
      <c r="D5" s="5"/>
      <c r="E5" s="69">
        <v>1</v>
      </c>
      <c r="F5" s="3"/>
      <c r="G5" s="3"/>
      <c r="H5" s="3"/>
      <c r="I5" s="3"/>
      <c r="J5" s="3"/>
      <c r="K5" s="3"/>
      <c r="L5" s="3"/>
      <c r="M5" s="3"/>
    </row>
    <row r="6" spans="1:13" hidden="1" x14ac:dyDescent="0.3">
      <c r="A6" s="109" t="s">
        <v>244</v>
      </c>
      <c r="B6" s="23" t="s">
        <v>245</v>
      </c>
      <c r="C6" s="3"/>
      <c r="D6" s="5"/>
      <c r="E6" s="69">
        <v>1</v>
      </c>
      <c r="F6" s="3"/>
      <c r="G6" s="3"/>
      <c r="H6" s="3"/>
      <c r="I6" s="3"/>
      <c r="J6" s="3"/>
      <c r="K6" s="3"/>
      <c r="L6" s="3"/>
      <c r="M6" s="3"/>
    </row>
    <row r="7" spans="1:13" x14ac:dyDescent="0.3">
      <c r="A7" s="109" t="s">
        <v>244</v>
      </c>
      <c r="B7" s="23" t="s">
        <v>169</v>
      </c>
      <c r="C7" s="3"/>
      <c r="D7" s="5"/>
      <c r="E7" s="69">
        <v>1</v>
      </c>
      <c r="F7" s="3"/>
      <c r="G7" s="3"/>
      <c r="H7" s="3"/>
      <c r="I7" s="3" t="s">
        <v>481</v>
      </c>
      <c r="J7" s="69">
        <v>1</v>
      </c>
      <c r="K7" s="69">
        <v>1</v>
      </c>
      <c r="L7" s="69"/>
      <c r="M7" s="69"/>
    </row>
    <row r="8" spans="1:13" x14ac:dyDescent="0.3">
      <c r="A8" s="109" t="s">
        <v>244</v>
      </c>
      <c r="B8" s="23" t="s">
        <v>176</v>
      </c>
      <c r="C8" s="3"/>
      <c r="D8" s="5"/>
      <c r="E8" s="69">
        <v>1</v>
      </c>
      <c r="F8" s="3"/>
      <c r="G8" s="3"/>
      <c r="H8" s="3"/>
      <c r="I8" s="3" t="s">
        <v>424</v>
      </c>
      <c r="J8" s="69">
        <v>1</v>
      </c>
      <c r="K8" s="69"/>
      <c r="L8" s="69"/>
      <c r="M8" s="69"/>
    </row>
    <row r="9" spans="1:13" hidden="1" x14ac:dyDescent="0.3">
      <c r="A9" s="109" t="s">
        <v>246</v>
      </c>
      <c r="B9" s="88" t="s">
        <v>181</v>
      </c>
      <c r="C9" s="88"/>
      <c r="D9" s="89"/>
      <c r="E9" s="150">
        <v>1</v>
      </c>
      <c r="F9" s="88"/>
      <c r="G9" s="88"/>
      <c r="H9" s="88"/>
      <c r="I9" s="88"/>
      <c r="J9" s="88"/>
      <c r="K9" s="88"/>
      <c r="L9" s="88"/>
      <c r="M9" s="88"/>
    </row>
    <row r="10" spans="1:13" hidden="1" x14ac:dyDescent="0.3">
      <c r="A10" s="109" t="s">
        <v>246</v>
      </c>
      <c r="B10" s="3" t="s">
        <v>27</v>
      </c>
      <c r="C10" s="3"/>
      <c r="D10" s="5"/>
      <c r="E10" s="69">
        <v>1</v>
      </c>
      <c r="F10" s="3"/>
      <c r="G10" s="3"/>
      <c r="H10" s="3"/>
      <c r="I10" s="3"/>
      <c r="J10" s="3"/>
      <c r="K10" s="3"/>
      <c r="L10" s="3"/>
      <c r="M10" s="3"/>
    </row>
    <row r="11" spans="1:13" hidden="1" x14ac:dyDescent="0.3">
      <c r="A11" s="109" t="s">
        <v>246</v>
      </c>
      <c r="B11" s="23" t="s">
        <v>245</v>
      </c>
      <c r="C11" s="3"/>
      <c r="D11" s="5"/>
      <c r="E11" s="69">
        <v>1</v>
      </c>
      <c r="F11" s="3"/>
      <c r="G11" s="3"/>
      <c r="H11" s="3"/>
      <c r="I11" s="3"/>
      <c r="J11" s="3"/>
      <c r="K11" s="3"/>
      <c r="L11" s="3"/>
      <c r="M11" s="3"/>
    </row>
    <row r="12" spans="1:13" hidden="1" x14ac:dyDescent="0.3">
      <c r="A12" s="109" t="s">
        <v>246</v>
      </c>
      <c r="B12" s="23" t="s">
        <v>170</v>
      </c>
      <c r="C12" s="3"/>
      <c r="D12" s="5"/>
      <c r="E12" s="69">
        <v>1</v>
      </c>
      <c r="F12" s="3"/>
      <c r="G12" s="3"/>
      <c r="H12" s="3"/>
      <c r="I12" s="3"/>
      <c r="J12" s="3"/>
      <c r="K12" s="3"/>
      <c r="L12" s="3"/>
      <c r="M12" s="3"/>
    </row>
    <row r="13" spans="1:13" x14ac:dyDescent="0.3">
      <c r="A13" s="109" t="s">
        <v>246</v>
      </c>
      <c r="B13" s="23" t="s">
        <v>169</v>
      </c>
      <c r="C13" s="3"/>
      <c r="D13" s="5"/>
      <c r="E13" s="69">
        <v>1</v>
      </c>
      <c r="F13" s="3"/>
      <c r="G13" s="3"/>
      <c r="H13" s="3"/>
      <c r="I13" s="3" t="s">
        <v>429</v>
      </c>
      <c r="J13" s="69"/>
      <c r="K13" s="69">
        <v>1</v>
      </c>
      <c r="L13" s="69"/>
      <c r="M13" s="69"/>
    </row>
    <row r="14" spans="1:13" x14ac:dyDescent="0.3">
      <c r="A14" s="109" t="s">
        <v>246</v>
      </c>
      <c r="B14" s="23" t="s">
        <v>176</v>
      </c>
      <c r="C14" s="3"/>
      <c r="D14" s="5"/>
      <c r="E14" s="69">
        <v>1</v>
      </c>
      <c r="F14" s="3"/>
      <c r="G14" s="3"/>
      <c r="H14" s="3"/>
      <c r="I14" s="70" t="s">
        <v>424</v>
      </c>
      <c r="J14" s="69">
        <v>1</v>
      </c>
      <c r="K14" s="69"/>
      <c r="L14" s="69"/>
      <c r="M14" s="69"/>
    </row>
    <row r="15" spans="1:13" hidden="1" x14ac:dyDescent="0.3">
      <c r="A15" s="262" t="s">
        <v>247</v>
      </c>
      <c r="B15" s="86" t="s">
        <v>181</v>
      </c>
      <c r="C15" s="88"/>
      <c r="D15" s="89"/>
      <c r="E15" s="150"/>
      <c r="F15" s="88"/>
      <c r="G15" s="88"/>
      <c r="H15" s="88"/>
      <c r="I15" s="88"/>
      <c r="J15" s="88"/>
      <c r="K15" s="88"/>
      <c r="L15" s="88"/>
      <c r="M15" s="88"/>
    </row>
    <row r="16" spans="1:13" hidden="1" x14ac:dyDescent="0.3">
      <c r="A16" s="262" t="s">
        <v>247</v>
      </c>
      <c r="B16" s="3" t="s">
        <v>166</v>
      </c>
      <c r="C16" s="3"/>
      <c r="D16" s="5"/>
      <c r="E16" s="69">
        <v>1</v>
      </c>
      <c r="F16" s="3"/>
      <c r="G16" s="3"/>
      <c r="H16" s="3"/>
      <c r="I16" s="3"/>
      <c r="J16" s="3"/>
      <c r="K16" s="3"/>
      <c r="L16" s="3"/>
      <c r="M16" s="3"/>
    </row>
    <row r="17" spans="1:13" hidden="1" x14ac:dyDescent="0.3">
      <c r="A17" s="262" t="s">
        <v>247</v>
      </c>
      <c r="B17" s="23" t="s">
        <v>245</v>
      </c>
      <c r="C17" s="3"/>
      <c r="D17" s="5"/>
      <c r="E17" s="69">
        <v>1</v>
      </c>
      <c r="F17" s="3"/>
      <c r="G17" s="3"/>
      <c r="H17" s="3"/>
      <c r="I17" s="3"/>
      <c r="J17" s="3"/>
      <c r="K17" s="3"/>
      <c r="L17" s="3"/>
      <c r="M17" s="3"/>
    </row>
    <row r="18" spans="1:13" hidden="1" x14ac:dyDescent="0.3">
      <c r="A18" s="262" t="s">
        <v>247</v>
      </c>
      <c r="B18" s="23" t="s">
        <v>170</v>
      </c>
      <c r="C18" s="3"/>
      <c r="D18" s="5"/>
      <c r="E18" s="69">
        <v>1</v>
      </c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262" t="s">
        <v>247</v>
      </c>
      <c r="B19" s="23" t="s">
        <v>169</v>
      </c>
      <c r="C19" s="3"/>
      <c r="D19" s="5"/>
      <c r="E19" s="69">
        <v>1</v>
      </c>
      <c r="F19" s="3"/>
      <c r="G19" s="3"/>
      <c r="H19" s="3"/>
      <c r="I19" s="70" t="s">
        <v>424</v>
      </c>
      <c r="J19" s="69">
        <v>1</v>
      </c>
      <c r="K19" s="69"/>
      <c r="L19" s="69"/>
      <c r="M19" s="69"/>
    </row>
    <row r="20" spans="1:13" x14ac:dyDescent="0.3">
      <c r="A20" s="262" t="s">
        <v>247</v>
      </c>
      <c r="B20" s="23" t="s">
        <v>176</v>
      </c>
      <c r="C20" s="3"/>
      <c r="D20" s="5"/>
      <c r="E20" s="69">
        <v>1</v>
      </c>
      <c r="F20" s="3"/>
      <c r="G20" s="3"/>
      <c r="H20" s="3"/>
      <c r="I20" s="70" t="s">
        <v>424</v>
      </c>
      <c r="J20" s="69">
        <v>1</v>
      </c>
      <c r="K20" s="69"/>
      <c r="L20" s="69"/>
      <c r="M20" s="69"/>
    </row>
    <row r="21" spans="1:13" hidden="1" x14ac:dyDescent="0.3">
      <c r="A21" s="109" t="s">
        <v>248</v>
      </c>
      <c r="B21" s="88" t="s">
        <v>181</v>
      </c>
      <c r="C21" s="88"/>
      <c r="D21" s="89"/>
      <c r="E21" s="150"/>
      <c r="F21" s="88"/>
      <c r="G21" s="88"/>
      <c r="H21" s="88"/>
      <c r="I21" s="88"/>
      <c r="J21" s="88"/>
      <c r="K21" s="88"/>
      <c r="L21" s="88"/>
      <c r="M21" s="88"/>
    </row>
    <row r="22" spans="1:13" hidden="1" x14ac:dyDescent="0.3">
      <c r="A22" s="109" t="s">
        <v>248</v>
      </c>
      <c r="B22" s="3" t="s">
        <v>27</v>
      </c>
      <c r="C22" s="3"/>
      <c r="D22" s="5"/>
      <c r="E22" s="69">
        <v>1</v>
      </c>
      <c r="F22" s="3"/>
      <c r="G22" s="3"/>
      <c r="H22" s="3"/>
      <c r="I22" s="3"/>
      <c r="J22" s="3"/>
      <c r="K22" s="3"/>
      <c r="L22" s="3"/>
      <c r="M22" s="3"/>
    </row>
    <row r="23" spans="1:13" hidden="1" x14ac:dyDescent="0.3">
      <c r="A23" s="109" t="s">
        <v>248</v>
      </c>
      <c r="B23" s="23" t="s">
        <v>245</v>
      </c>
      <c r="C23" s="3"/>
      <c r="D23" s="5"/>
      <c r="E23" s="69">
        <v>1</v>
      </c>
      <c r="F23" s="3"/>
      <c r="G23" s="3"/>
      <c r="H23" s="3"/>
      <c r="I23" s="3"/>
      <c r="J23" s="3"/>
      <c r="K23" s="3"/>
      <c r="L23" s="3"/>
      <c r="M23" s="3"/>
    </row>
    <row r="24" spans="1:13" hidden="1" x14ac:dyDescent="0.3">
      <c r="A24" s="109" t="s">
        <v>248</v>
      </c>
      <c r="B24" s="23" t="s">
        <v>170</v>
      </c>
      <c r="C24" s="3"/>
      <c r="D24" s="5"/>
      <c r="E24" s="69">
        <v>1</v>
      </c>
      <c r="F24" s="3"/>
      <c r="G24" s="3"/>
      <c r="H24" s="3"/>
      <c r="I24" s="3"/>
      <c r="J24" s="3"/>
      <c r="K24" s="3"/>
      <c r="L24" s="3"/>
      <c r="M24" s="3"/>
    </row>
    <row r="25" spans="1:13" hidden="1" x14ac:dyDescent="0.3">
      <c r="A25" s="109" t="s">
        <v>248</v>
      </c>
      <c r="B25" s="23" t="s">
        <v>169</v>
      </c>
      <c r="C25" s="3"/>
      <c r="D25" s="5"/>
      <c r="E25" s="69">
        <v>1</v>
      </c>
      <c r="F25" s="3"/>
      <c r="G25" s="3"/>
      <c r="H25" s="3"/>
      <c r="I25" s="3"/>
      <c r="J25" s="3"/>
      <c r="K25" s="3"/>
      <c r="L25" s="3"/>
      <c r="M25" s="3"/>
    </row>
    <row r="26" spans="1:13" hidden="1" x14ac:dyDescent="0.3">
      <c r="A26" s="109" t="s">
        <v>248</v>
      </c>
      <c r="B26" s="23" t="s">
        <v>176</v>
      </c>
      <c r="C26" s="3"/>
      <c r="D26" s="5"/>
      <c r="E26" s="69">
        <v>1</v>
      </c>
      <c r="F26" s="3"/>
      <c r="G26" s="3"/>
      <c r="H26" s="3"/>
      <c r="I26" s="3"/>
      <c r="J26" s="3"/>
      <c r="K26" s="3"/>
      <c r="L26" s="3"/>
      <c r="M26" s="3"/>
    </row>
    <row r="27" spans="1:13" hidden="1" x14ac:dyDescent="0.3">
      <c r="A27" s="109" t="s">
        <v>249</v>
      </c>
      <c r="B27" s="23" t="s">
        <v>251</v>
      </c>
      <c r="C27" s="3"/>
      <c r="D27" s="5"/>
      <c r="E27" s="69">
        <v>1</v>
      </c>
      <c r="F27" s="3"/>
      <c r="G27" s="3"/>
      <c r="H27" s="3"/>
      <c r="I27" s="3"/>
      <c r="J27" s="3"/>
      <c r="K27" s="3"/>
      <c r="L27" s="3"/>
      <c r="M27" s="3"/>
    </row>
    <row r="28" spans="1:13" hidden="1" x14ac:dyDescent="0.3">
      <c r="A28" s="109" t="s">
        <v>249</v>
      </c>
      <c r="B28" s="23" t="s">
        <v>72</v>
      </c>
      <c r="C28" s="3"/>
      <c r="D28" s="5"/>
      <c r="E28" s="69">
        <v>1</v>
      </c>
      <c r="F28" s="3"/>
      <c r="G28" s="3"/>
      <c r="H28" s="3"/>
      <c r="I28" s="3"/>
      <c r="J28" s="3"/>
      <c r="K28" s="3"/>
      <c r="L28" s="3"/>
      <c r="M28" s="3"/>
    </row>
    <row r="29" spans="1:13" hidden="1" x14ac:dyDescent="0.3">
      <c r="A29" s="109" t="s">
        <v>249</v>
      </c>
      <c r="B29" s="23" t="s">
        <v>70</v>
      </c>
      <c r="C29" s="3"/>
      <c r="D29" s="5"/>
      <c r="E29" s="69">
        <v>1</v>
      </c>
      <c r="F29" s="3"/>
      <c r="G29" s="3"/>
      <c r="H29" s="3"/>
      <c r="I29" s="3"/>
      <c r="J29" s="3"/>
      <c r="K29" s="3"/>
      <c r="L29" s="3"/>
      <c r="M29" s="3"/>
    </row>
    <row r="30" spans="1:13" hidden="1" x14ac:dyDescent="0.3">
      <c r="A30" s="109" t="s">
        <v>249</v>
      </c>
      <c r="B30" s="16" t="s">
        <v>273</v>
      </c>
      <c r="C30" s="3"/>
      <c r="D30" s="5"/>
      <c r="E30" s="69">
        <v>1</v>
      </c>
      <c r="F30" s="3"/>
      <c r="G30" s="3"/>
      <c r="H30" s="3"/>
      <c r="I30" s="3"/>
      <c r="J30" s="3"/>
      <c r="K30" s="3"/>
      <c r="L30" s="3"/>
      <c r="M30" s="3"/>
    </row>
    <row r="31" spans="1:13" hidden="1" x14ac:dyDescent="0.3">
      <c r="A31" s="109" t="s">
        <v>249</v>
      </c>
      <c r="B31" s="16" t="s">
        <v>166</v>
      </c>
      <c r="C31" s="3"/>
      <c r="D31" s="5"/>
      <c r="E31" s="69">
        <v>1</v>
      </c>
      <c r="F31" s="3"/>
      <c r="G31" s="3"/>
      <c r="H31" s="3"/>
      <c r="I31" s="3"/>
      <c r="J31" s="3"/>
      <c r="K31" s="3"/>
      <c r="L31" s="3"/>
      <c r="M31" s="3"/>
    </row>
    <row r="32" spans="1:13" hidden="1" x14ac:dyDescent="0.3">
      <c r="A32" s="109" t="s">
        <v>249</v>
      </c>
      <c r="B32" s="23" t="s">
        <v>169</v>
      </c>
      <c r="C32" s="3"/>
      <c r="D32" s="5"/>
      <c r="E32" s="69">
        <v>1</v>
      </c>
      <c r="F32" s="3"/>
      <c r="G32" s="3"/>
      <c r="H32" s="3"/>
      <c r="I32" s="3"/>
      <c r="J32" s="69"/>
      <c r="K32" s="69"/>
      <c r="L32" s="69"/>
      <c r="M32" s="69"/>
    </row>
    <row r="33" spans="1:13" hidden="1" x14ac:dyDescent="0.3">
      <c r="A33" s="109" t="s">
        <v>249</v>
      </c>
      <c r="B33" s="23" t="s">
        <v>176</v>
      </c>
      <c r="C33" s="3"/>
      <c r="D33" s="5"/>
      <c r="E33" s="191">
        <v>1</v>
      </c>
      <c r="F33" s="3"/>
      <c r="G33" s="3"/>
      <c r="H33" s="3"/>
      <c r="I33" s="3"/>
      <c r="J33" s="3"/>
      <c r="K33" s="3"/>
      <c r="L33" s="3"/>
      <c r="M33" s="3"/>
    </row>
    <row r="34" spans="1:13" hidden="1" x14ac:dyDescent="0.3">
      <c r="A34" s="109" t="s">
        <v>250</v>
      </c>
      <c r="B34" s="23" t="s">
        <v>72</v>
      </c>
      <c r="C34" s="3"/>
      <c r="D34" s="5"/>
      <c r="E34" s="191">
        <v>1</v>
      </c>
      <c r="F34" s="3"/>
      <c r="G34" s="3"/>
      <c r="H34" s="3"/>
      <c r="I34" s="3"/>
      <c r="J34" s="3"/>
      <c r="K34" s="3"/>
      <c r="L34" s="3"/>
      <c r="M34" s="3"/>
    </row>
    <row r="35" spans="1:13" hidden="1" x14ac:dyDescent="0.3">
      <c r="A35" s="109" t="s">
        <v>250</v>
      </c>
      <c r="B35" s="23" t="s">
        <v>251</v>
      </c>
      <c r="C35" s="3"/>
      <c r="D35" s="5"/>
      <c r="E35" s="191">
        <v>1</v>
      </c>
      <c r="F35" s="3"/>
      <c r="G35" s="3"/>
      <c r="H35" s="3"/>
      <c r="I35" s="3"/>
      <c r="J35" s="3"/>
      <c r="K35" s="3"/>
      <c r="L35" s="3"/>
      <c r="M35" s="3"/>
    </row>
    <row r="36" spans="1:13" hidden="1" x14ac:dyDescent="0.3">
      <c r="A36" s="109" t="s">
        <v>250</v>
      </c>
      <c r="B36" s="16" t="s">
        <v>187</v>
      </c>
      <c r="C36" s="3">
        <v>1</v>
      </c>
      <c r="D36" s="5"/>
      <c r="F36" s="3"/>
      <c r="G36" s="3"/>
      <c r="H36" s="3"/>
      <c r="I36" s="3"/>
      <c r="J36" s="3"/>
      <c r="K36" s="3"/>
      <c r="L36" s="3"/>
      <c r="M36" s="3"/>
    </row>
    <row r="37" spans="1:13" hidden="1" x14ac:dyDescent="0.3">
      <c r="A37" s="109" t="s">
        <v>250</v>
      </c>
      <c r="B37" s="16" t="s">
        <v>273</v>
      </c>
      <c r="C37" s="3"/>
      <c r="D37" s="5"/>
      <c r="E37" s="191">
        <v>1</v>
      </c>
      <c r="F37" s="3"/>
      <c r="G37" s="3"/>
      <c r="H37" s="3"/>
      <c r="I37" s="3"/>
      <c r="J37" s="3"/>
      <c r="K37" s="3"/>
      <c r="L37" s="3"/>
      <c r="M37" s="3"/>
    </row>
    <row r="38" spans="1:13" hidden="1" x14ac:dyDescent="0.3">
      <c r="A38" s="109" t="s">
        <v>250</v>
      </c>
      <c r="B38" s="16" t="s">
        <v>27</v>
      </c>
      <c r="C38" s="3"/>
      <c r="D38" s="5"/>
      <c r="E38" s="69">
        <v>1</v>
      </c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109" t="s">
        <v>250</v>
      </c>
      <c r="B39" s="23" t="s">
        <v>169</v>
      </c>
      <c r="C39" s="3"/>
      <c r="D39" s="5"/>
      <c r="E39" s="69">
        <v>1</v>
      </c>
      <c r="F39" s="3"/>
      <c r="G39" s="3"/>
      <c r="H39" s="3"/>
      <c r="I39" s="70" t="s">
        <v>424</v>
      </c>
      <c r="J39" s="69">
        <v>1</v>
      </c>
      <c r="K39" s="69"/>
      <c r="L39" s="69"/>
      <c r="M39" s="69"/>
    </row>
    <row r="40" spans="1:13" x14ac:dyDescent="0.3">
      <c r="A40" s="109" t="s">
        <v>250</v>
      </c>
      <c r="B40" s="23" t="s">
        <v>176</v>
      </c>
      <c r="C40" s="3"/>
      <c r="D40" s="5"/>
      <c r="E40" s="69">
        <v>1</v>
      </c>
      <c r="F40" s="3"/>
      <c r="G40" s="3"/>
      <c r="H40" s="3"/>
      <c r="I40" t="s">
        <v>424</v>
      </c>
      <c r="J40" s="69">
        <v>1</v>
      </c>
      <c r="K40" s="69"/>
      <c r="L40" s="69"/>
      <c r="M40" s="69"/>
    </row>
    <row r="41" spans="1:13" hidden="1" x14ac:dyDescent="0.3">
      <c r="A41" s="109" t="s">
        <v>252</v>
      </c>
      <c r="B41" s="23" t="s">
        <v>72</v>
      </c>
      <c r="C41" s="3"/>
      <c r="D41" s="5"/>
      <c r="E41" s="69">
        <v>1</v>
      </c>
      <c r="F41" s="3"/>
      <c r="G41" s="3"/>
      <c r="H41" s="3"/>
      <c r="I41" s="3"/>
      <c r="J41" s="3"/>
      <c r="K41" s="3"/>
      <c r="L41" s="3"/>
      <c r="M41" s="3"/>
    </row>
    <row r="42" spans="1:13" hidden="1" x14ac:dyDescent="0.3">
      <c r="A42" s="109" t="s">
        <v>252</v>
      </c>
      <c r="B42" s="23" t="s">
        <v>70</v>
      </c>
      <c r="C42" s="3"/>
      <c r="D42" s="5"/>
      <c r="E42" s="69">
        <v>1</v>
      </c>
      <c r="F42" s="3"/>
      <c r="G42" s="3"/>
      <c r="H42" s="3"/>
      <c r="I42" s="3"/>
      <c r="J42" s="3"/>
      <c r="K42" s="3"/>
      <c r="L42" s="3"/>
      <c r="M42" s="3"/>
    </row>
    <row r="43" spans="1:13" hidden="1" x14ac:dyDescent="0.3">
      <c r="A43" s="109" t="s">
        <v>252</v>
      </c>
      <c r="B43" s="23" t="s">
        <v>251</v>
      </c>
      <c r="C43" s="3"/>
      <c r="D43" s="5"/>
      <c r="E43" s="69">
        <v>1</v>
      </c>
      <c r="F43" s="3"/>
      <c r="G43" s="3"/>
      <c r="H43" s="3"/>
      <c r="I43" s="3"/>
      <c r="J43" s="3"/>
      <c r="K43" s="3"/>
      <c r="L43" s="3"/>
      <c r="M43" s="3"/>
    </row>
    <row r="44" spans="1:13" hidden="1" x14ac:dyDescent="0.3">
      <c r="A44" s="109" t="s">
        <v>252</v>
      </c>
      <c r="B44" s="16" t="s">
        <v>273</v>
      </c>
      <c r="C44" s="3"/>
      <c r="D44" s="5"/>
      <c r="E44" s="69">
        <v>1</v>
      </c>
      <c r="F44" s="3"/>
      <c r="G44" s="3"/>
      <c r="H44" s="3"/>
      <c r="I44" s="3"/>
      <c r="J44" s="3"/>
      <c r="K44" s="3"/>
      <c r="L44" s="3"/>
      <c r="M44" s="3"/>
    </row>
    <row r="45" spans="1:13" hidden="1" x14ac:dyDescent="0.3">
      <c r="A45" s="109" t="s">
        <v>252</v>
      </c>
      <c r="B45" s="16" t="s">
        <v>27</v>
      </c>
      <c r="C45" s="3"/>
      <c r="D45" s="5"/>
      <c r="E45" s="69">
        <v>1</v>
      </c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109" t="s">
        <v>252</v>
      </c>
      <c r="B46" s="23" t="s">
        <v>169</v>
      </c>
      <c r="C46" s="3"/>
      <c r="D46" s="5"/>
      <c r="E46" s="69">
        <v>1</v>
      </c>
      <c r="F46" s="3"/>
      <c r="G46" s="3"/>
      <c r="H46" s="3"/>
      <c r="I46" s="70" t="s">
        <v>424</v>
      </c>
      <c r="J46" s="69">
        <v>1</v>
      </c>
      <c r="K46" s="69"/>
      <c r="L46" s="69"/>
      <c r="M46" s="69"/>
    </row>
    <row r="47" spans="1:13" x14ac:dyDescent="0.3">
      <c r="A47" s="109" t="s">
        <v>252</v>
      </c>
      <c r="B47" s="23" t="s">
        <v>176</v>
      </c>
      <c r="C47" s="3"/>
      <c r="D47" s="5"/>
      <c r="E47" s="69">
        <v>1</v>
      </c>
      <c r="F47" s="3"/>
      <c r="G47" s="3"/>
      <c r="H47" s="3"/>
      <c r="I47" s="70" t="s">
        <v>424</v>
      </c>
      <c r="J47" s="69">
        <v>1</v>
      </c>
      <c r="K47" s="69"/>
      <c r="L47" s="69"/>
      <c r="M47" s="69"/>
    </row>
    <row r="48" spans="1:13" x14ac:dyDescent="0.3">
      <c r="A48" s="109" t="s">
        <v>253</v>
      </c>
      <c r="B48" s="23" t="s">
        <v>72</v>
      </c>
      <c r="C48" s="3"/>
      <c r="D48" s="5"/>
      <c r="E48" s="69">
        <v>1</v>
      </c>
      <c r="F48" s="3"/>
      <c r="G48" s="3"/>
      <c r="H48" s="3"/>
      <c r="I48" s="70" t="s">
        <v>424</v>
      </c>
      <c r="J48" s="69">
        <v>1</v>
      </c>
      <c r="K48" s="69"/>
      <c r="L48" s="69"/>
      <c r="M48" s="69"/>
    </row>
    <row r="49" spans="1:13" hidden="1" x14ac:dyDescent="0.3">
      <c r="A49" s="109" t="s">
        <v>253</v>
      </c>
      <c r="B49" s="23" t="s">
        <v>251</v>
      </c>
      <c r="C49" s="3"/>
      <c r="D49" s="5"/>
      <c r="E49" s="69">
        <v>1</v>
      </c>
      <c r="F49" s="3"/>
      <c r="G49" s="3"/>
      <c r="H49" s="3"/>
      <c r="I49" s="3"/>
      <c r="J49" s="3"/>
      <c r="K49" s="3"/>
      <c r="L49" s="3"/>
      <c r="M49" s="3"/>
    </row>
    <row r="50" spans="1:13" hidden="1" x14ac:dyDescent="0.3">
      <c r="A50" s="109" t="s">
        <v>253</v>
      </c>
      <c r="B50" s="16" t="s">
        <v>273</v>
      </c>
      <c r="C50" s="3"/>
      <c r="D50" s="5"/>
      <c r="E50" s="69">
        <v>1</v>
      </c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109" t="s">
        <v>253</v>
      </c>
      <c r="B51" s="16" t="s">
        <v>166</v>
      </c>
      <c r="C51" s="3"/>
      <c r="D51" s="5"/>
      <c r="E51" s="69">
        <v>1</v>
      </c>
      <c r="F51" s="3"/>
      <c r="G51" s="3"/>
      <c r="H51" s="3"/>
      <c r="I51" s="70" t="s">
        <v>463</v>
      </c>
      <c r="J51" s="69">
        <v>1</v>
      </c>
      <c r="K51" s="69"/>
      <c r="L51" s="69"/>
      <c r="M51" s="69"/>
    </row>
    <row r="52" spans="1:13" x14ac:dyDescent="0.3">
      <c r="A52" s="109" t="s">
        <v>253</v>
      </c>
      <c r="B52" s="23" t="s">
        <v>169</v>
      </c>
      <c r="C52" s="3"/>
      <c r="D52" s="5"/>
      <c r="E52" s="69">
        <v>1</v>
      </c>
      <c r="F52" s="3"/>
      <c r="G52" s="3"/>
      <c r="H52" s="3"/>
      <c r="I52" s="70" t="s">
        <v>463</v>
      </c>
      <c r="J52" s="69">
        <v>1</v>
      </c>
      <c r="K52" s="69"/>
      <c r="L52" s="69"/>
      <c r="M52" s="69"/>
    </row>
    <row r="53" spans="1:13" x14ac:dyDescent="0.3">
      <c r="A53" s="109" t="s">
        <v>253</v>
      </c>
      <c r="B53" s="23" t="s">
        <v>176</v>
      </c>
      <c r="C53" s="3"/>
      <c r="D53" s="5"/>
      <c r="E53" s="69">
        <v>1</v>
      </c>
      <c r="F53" s="3"/>
      <c r="G53" s="3"/>
      <c r="H53" s="3"/>
      <c r="I53" s="70" t="s">
        <v>424</v>
      </c>
      <c r="J53" s="69">
        <v>1</v>
      </c>
      <c r="K53" s="69"/>
      <c r="L53" s="69"/>
      <c r="M53" s="69"/>
    </row>
    <row r="54" spans="1:13" hidden="1" x14ac:dyDescent="0.3">
      <c r="A54" s="262" t="s">
        <v>289</v>
      </c>
      <c r="B54" s="16" t="s">
        <v>362</v>
      </c>
      <c r="C54" s="3"/>
      <c r="D54" s="5"/>
      <c r="E54" s="69">
        <v>1</v>
      </c>
      <c r="F54" s="3">
        <v>5.4</v>
      </c>
      <c r="G54" s="3">
        <v>1.5</v>
      </c>
      <c r="H54" s="3">
        <f>F54*G54</f>
        <v>8.1000000000000014</v>
      </c>
      <c r="I54" s="3"/>
      <c r="J54" s="69"/>
      <c r="K54" s="69"/>
      <c r="L54" s="69"/>
      <c r="M54" s="69"/>
    </row>
    <row r="55" spans="1:13" x14ac:dyDescent="0.3">
      <c r="A55" s="262" t="s">
        <v>289</v>
      </c>
      <c r="B55" s="3" t="s">
        <v>167</v>
      </c>
      <c r="C55" s="3"/>
      <c r="D55" s="5"/>
      <c r="E55" s="69">
        <v>1</v>
      </c>
      <c r="F55" s="3">
        <v>3.9</v>
      </c>
      <c r="G55" s="3">
        <v>2.6</v>
      </c>
      <c r="H55" s="3">
        <f>F55*G55</f>
        <v>10.14</v>
      </c>
      <c r="I55" s="351" t="s">
        <v>490</v>
      </c>
      <c r="J55" s="69">
        <v>1</v>
      </c>
      <c r="K55" s="69"/>
      <c r="L55" s="69"/>
      <c r="M55" s="69"/>
    </row>
    <row r="56" spans="1:13" hidden="1" x14ac:dyDescent="0.3">
      <c r="A56" s="262" t="s">
        <v>289</v>
      </c>
      <c r="B56" s="16" t="s">
        <v>402</v>
      </c>
      <c r="C56" s="3"/>
      <c r="D56" s="5">
        <v>3</v>
      </c>
      <c r="E56" s="69"/>
      <c r="F56" s="3"/>
      <c r="G56" s="3"/>
      <c r="H56" s="3">
        <f>(3.4*1.2)+(3.3*0.5)+(3.9*0.82)</f>
        <v>8.9280000000000008</v>
      </c>
      <c r="I56" s="3"/>
      <c r="J56" s="3"/>
      <c r="K56" s="3"/>
      <c r="L56" s="3"/>
      <c r="M56" s="3"/>
    </row>
    <row r="57" spans="1:13" x14ac:dyDescent="0.3">
      <c r="A57" s="262" t="s">
        <v>289</v>
      </c>
      <c r="B57" s="3" t="s">
        <v>179</v>
      </c>
      <c r="C57" s="3"/>
      <c r="D57" s="5"/>
      <c r="E57" s="69">
        <v>1</v>
      </c>
      <c r="F57" s="3"/>
      <c r="G57" s="3"/>
      <c r="H57" s="3"/>
      <c r="I57" s="3" t="s">
        <v>424</v>
      </c>
      <c r="J57" s="69">
        <v>1</v>
      </c>
      <c r="K57" s="69"/>
      <c r="L57" s="69"/>
      <c r="M57" s="69"/>
    </row>
    <row r="58" spans="1:13" hidden="1" x14ac:dyDescent="0.3">
      <c r="A58" s="262" t="s">
        <v>289</v>
      </c>
      <c r="B58" s="88" t="s">
        <v>15</v>
      </c>
      <c r="C58" s="88"/>
      <c r="D58" s="89"/>
      <c r="E58" s="150"/>
      <c r="F58" s="88"/>
      <c r="G58" s="88"/>
      <c r="H58" s="88"/>
      <c r="I58" s="88"/>
      <c r="J58" s="88"/>
      <c r="K58" s="88"/>
      <c r="L58" s="88"/>
      <c r="M58" s="88"/>
    </row>
    <row r="59" spans="1:13" hidden="1" x14ac:dyDescent="0.3">
      <c r="A59" s="262" t="s">
        <v>289</v>
      </c>
      <c r="B59" s="3" t="s">
        <v>202</v>
      </c>
      <c r="C59" s="3"/>
      <c r="D59" s="5"/>
      <c r="E59" s="69">
        <v>1</v>
      </c>
      <c r="F59" s="3">
        <v>4.3</v>
      </c>
      <c r="G59" s="3">
        <v>0.9</v>
      </c>
      <c r="H59" s="3">
        <f>F59*G59</f>
        <v>3.87</v>
      </c>
      <c r="I59" s="3"/>
      <c r="J59" s="3"/>
      <c r="K59" s="3"/>
      <c r="L59" s="3"/>
      <c r="M59" s="3"/>
    </row>
    <row r="60" spans="1:13" hidden="1" x14ac:dyDescent="0.3">
      <c r="A60" s="262" t="s">
        <v>289</v>
      </c>
      <c r="B60" s="16" t="s">
        <v>16</v>
      </c>
      <c r="C60" s="3">
        <v>1</v>
      </c>
      <c r="D60" s="5"/>
      <c r="E60" s="69">
        <v>1</v>
      </c>
      <c r="F60" s="3"/>
      <c r="G60" s="3"/>
      <c r="H60" s="3"/>
      <c r="I60" s="3"/>
      <c r="J60" s="3"/>
      <c r="K60" s="3"/>
      <c r="L60" s="3"/>
      <c r="M60" s="3"/>
    </row>
    <row r="61" spans="1:13" hidden="1" x14ac:dyDescent="0.3">
      <c r="A61" s="262" t="s">
        <v>289</v>
      </c>
      <c r="B61" s="3" t="s">
        <v>58</v>
      </c>
      <c r="C61" s="3">
        <v>1</v>
      </c>
      <c r="D61" s="5"/>
      <c r="E61" s="69">
        <v>1</v>
      </c>
      <c r="F61" s="3"/>
      <c r="G61" s="3"/>
      <c r="H61" s="3"/>
      <c r="I61" s="3"/>
      <c r="J61" s="3"/>
      <c r="K61" s="3"/>
      <c r="L61" s="3"/>
      <c r="M61" s="3"/>
    </row>
    <row r="62" spans="1:13" hidden="1" x14ac:dyDescent="0.3">
      <c r="A62" s="262" t="s">
        <v>289</v>
      </c>
      <c r="B62" s="3" t="s">
        <v>364</v>
      </c>
      <c r="C62" s="3"/>
      <c r="D62" s="5">
        <v>2</v>
      </c>
      <c r="E62" s="69"/>
      <c r="F62" s="3"/>
      <c r="G62" s="3"/>
      <c r="H62" s="3">
        <f>(3.2*0.82)+(3.3*0.5)</f>
        <v>4.274</v>
      </c>
      <c r="I62" s="3"/>
      <c r="J62" s="3"/>
      <c r="K62" s="3"/>
      <c r="L62" s="3"/>
      <c r="M62" s="3"/>
    </row>
    <row r="63" spans="1:13" hidden="1" x14ac:dyDescent="0.3">
      <c r="A63" s="262" t="s">
        <v>289</v>
      </c>
      <c r="B63" s="88" t="s">
        <v>15</v>
      </c>
      <c r="C63" s="88"/>
      <c r="D63" s="89"/>
      <c r="E63" s="150"/>
      <c r="F63" s="88"/>
      <c r="G63" s="88"/>
      <c r="H63" s="88"/>
      <c r="I63" s="88"/>
      <c r="J63" s="88"/>
      <c r="K63" s="88"/>
      <c r="L63" s="88"/>
      <c r="M63" s="88"/>
    </row>
    <row r="64" spans="1:13" hidden="1" x14ac:dyDescent="0.3">
      <c r="A64" s="262" t="s">
        <v>289</v>
      </c>
      <c r="B64" s="3" t="s">
        <v>187</v>
      </c>
      <c r="C64" s="3">
        <v>1</v>
      </c>
      <c r="D64" s="5"/>
      <c r="E64" s="69"/>
      <c r="F64" s="3">
        <v>4</v>
      </c>
      <c r="G64" s="3">
        <v>0.55000000000000004</v>
      </c>
      <c r="H64" s="3">
        <f>F64*G64</f>
        <v>2.2000000000000002</v>
      </c>
      <c r="I64" s="3"/>
      <c r="J64" s="3"/>
      <c r="K64" s="3"/>
      <c r="L64" s="3"/>
      <c r="M64" s="3"/>
    </row>
    <row r="65" spans="1:13" hidden="1" x14ac:dyDescent="0.3">
      <c r="A65" s="262" t="s">
        <v>289</v>
      </c>
      <c r="B65" s="16" t="s">
        <v>16</v>
      </c>
      <c r="C65" s="3">
        <v>1</v>
      </c>
      <c r="D65" s="5"/>
      <c r="E65" s="69">
        <v>1</v>
      </c>
      <c r="F65" s="3"/>
      <c r="G65" s="3"/>
      <c r="H65" s="3"/>
      <c r="I65" s="3"/>
      <c r="J65" s="3"/>
      <c r="K65" s="3"/>
      <c r="L65" s="3"/>
      <c r="M65" s="3"/>
    </row>
    <row r="66" spans="1:13" hidden="1" x14ac:dyDescent="0.3">
      <c r="A66" s="262" t="s">
        <v>289</v>
      </c>
      <c r="B66" s="16" t="s">
        <v>229</v>
      </c>
      <c r="C66" s="3"/>
      <c r="D66" s="5"/>
      <c r="E66" s="69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262" t="s">
        <v>254</v>
      </c>
      <c r="B67" s="16" t="s">
        <v>372</v>
      </c>
      <c r="C67" s="3"/>
      <c r="D67" s="5"/>
      <c r="E67" s="69">
        <v>1</v>
      </c>
      <c r="F67" s="3">
        <v>5.4</v>
      </c>
      <c r="G67" s="3">
        <v>1.5</v>
      </c>
      <c r="H67" s="3">
        <f>F67*G67</f>
        <v>8.1000000000000014</v>
      </c>
      <c r="I67" s="3" t="s">
        <v>428</v>
      </c>
      <c r="J67" s="69">
        <v>1</v>
      </c>
      <c r="K67" s="69"/>
      <c r="L67" s="69"/>
      <c r="M67" s="69"/>
    </row>
    <row r="68" spans="1:13" hidden="1" x14ac:dyDescent="0.3">
      <c r="A68" s="262" t="s">
        <v>254</v>
      </c>
      <c r="B68" s="3" t="s">
        <v>167</v>
      </c>
      <c r="C68" s="3"/>
      <c r="D68" s="5"/>
      <c r="E68" s="69">
        <v>1</v>
      </c>
      <c r="F68" s="3">
        <v>4.2</v>
      </c>
      <c r="G68" s="3">
        <v>2.2000000000000002</v>
      </c>
      <c r="H68" s="3">
        <f>F68*G68</f>
        <v>9.240000000000002</v>
      </c>
      <c r="I68" s="3"/>
      <c r="J68" s="3"/>
      <c r="K68" s="3"/>
      <c r="L68" s="3"/>
      <c r="M68" s="3"/>
    </row>
    <row r="69" spans="1:13" hidden="1" x14ac:dyDescent="0.3">
      <c r="A69" s="262" t="s">
        <v>254</v>
      </c>
      <c r="B69" s="3" t="s">
        <v>290</v>
      </c>
      <c r="C69" s="3"/>
      <c r="D69" s="5"/>
      <c r="E69" s="69">
        <v>1</v>
      </c>
      <c r="F69" s="3"/>
      <c r="G69" s="3"/>
      <c r="H69" s="3"/>
      <c r="I69" s="3"/>
      <c r="J69" s="3"/>
      <c r="K69" s="3"/>
      <c r="L69" s="3"/>
      <c r="M69" s="3"/>
    </row>
    <row r="70" spans="1:13" hidden="1" x14ac:dyDescent="0.3">
      <c r="A70" s="262" t="s">
        <v>254</v>
      </c>
      <c r="B70" s="3" t="s">
        <v>128</v>
      </c>
      <c r="C70" s="3"/>
      <c r="D70" s="5"/>
      <c r="E70" s="69">
        <v>1</v>
      </c>
      <c r="F70" s="3"/>
      <c r="G70" s="3"/>
      <c r="H70" s="3"/>
      <c r="I70" s="3"/>
      <c r="J70" s="3"/>
      <c r="K70" s="3"/>
      <c r="L70" s="3"/>
      <c r="M70" s="3"/>
    </row>
    <row r="71" spans="1:13" hidden="1" x14ac:dyDescent="0.3">
      <c r="A71" s="262" t="s">
        <v>254</v>
      </c>
      <c r="B71" s="3" t="s">
        <v>401</v>
      </c>
      <c r="C71" s="3"/>
      <c r="D71" s="5">
        <v>3</v>
      </c>
      <c r="E71" s="69"/>
      <c r="F71" s="3"/>
      <c r="G71" s="3"/>
      <c r="H71" s="3">
        <f>(4.3*0.82)+(4.3*0.82)+(3.3*0.5)</f>
        <v>8.702</v>
      </c>
      <c r="I71" s="3"/>
      <c r="J71" s="3"/>
      <c r="K71" s="3"/>
      <c r="L71" s="3"/>
      <c r="M71" s="3"/>
    </row>
    <row r="72" spans="1:13" hidden="1" x14ac:dyDescent="0.3">
      <c r="A72" s="262" t="s">
        <v>254</v>
      </c>
      <c r="B72" s="88" t="s">
        <v>15</v>
      </c>
      <c r="C72" s="88"/>
      <c r="D72" s="89"/>
      <c r="E72" s="150"/>
      <c r="F72" s="88"/>
      <c r="G72" s="88"/>
      <c r="H72" s="88"/>
      <c r="I72" s="88"/>
      <c r="J72" s="88"/>
      <c r="K72" s="88"/>
      <c r="L72" s="88"/>
      <c r="M72" s="88"/>
    </row>
    <row r="73" spans="1:13" hidden="1" x14ac:dyDescent="0.3">
      <c r="A73" s="262" t="s">
        <v>254</v>
      </c>
      <c r="B73" s="3" t="s">
        <v>187</v>
      </c>
      <c r="C73" s="3">
        <v>1</v>
      </c>
      <c r="D73" s="5"/>
      <c r="E73" s="69"/>
      <c r="F73" s="3">
        <v>4</v>
      </c>
      <c r="G73" s="3">
        <v>0.55000000000000004</v>
      </c>
      <c r="H73" s="3">
        <f>F73*G73</f>
        <v>2.2000000000000002</v>
      </c>
      <c r="I73" s="3"/>
      <c r="J73" s="3"/>
      <c r="K73" s="3"/>
      <c r="L73" s="3"/>
      <c r="M73" s="3"/>
    </row>
    <row r="74" spans="1:13" hidden="1" x14ac:dyDescent="0.3">
      <c r="A74" s="262" t="s">
        <v>254</v>
      </c>
      <c r="B74" s="16" t="s">
        <v>16</v>
      </c>
      <c r="C74" s="3">
        <v>1</v>
      </c>
      <c r="D74" s="5"/>
      <c r="E74" s="69">
        <v>1</v>
      </c>
      <c r="F74" s="3"/>
      <c r="G74" s="3"/>
      <c r="H74" s="3"/>
      <c r="I74" s="3"/>
      <c r="J74" s="3"/>
      <c r="K74" s="3"/>
      <c r="L74" s="3"/>
      <c r="M74" s="3"/>
    </row>
    <row r="75" spans="1:13" hidden="1" x14ac:dyDescent="0.3">
      <c r="A75" s="262" t="s">
        <v>254</v>
      </c>
      <c r="B75" s="3" t="s">
        <v>58</v>
      </c>
      <c r="C75" s="3">
        <v>1</v>
      </c>
      <c r="D75" s="5"/>
      <c r="E75" s="69">
        <v>1</v>
      </c>
      <c r="F75" s="3"/>
      <c r="G75" s="3"/>
      <c r="H75" s="3"/>
      <c r="I75" s="3"/>
      <c r="J75" s="3"/>
      <c r="K75" s="3"/>
      <c r="L75" s="3"/>
      <c r="M75" s="3"/>
    </row>
    <row r="76" spans="1:13" hidden="1" x14ac:dyDescent="0.3">
      <c r="A76" s="262" t="s">
        <v>254</v>
      </c>
      <c r="B76" s="3" t="s">
        <v>179</v>
      </c>
      <c r="C76" s="3"/>
      <c r="D76" s="5"/>
      <c r="E76" s="69">
        <v>1</v>
      </c>
      <c r="F76" s="3"/>
      <c r="G76" s="3"/>
      <c r="H76" s="3"/>
      <c r="I76" s="3"/>
      <c r="J76" s="3"/>
      <c r="K76" s="3"/>
      <c r="L76" s="3"/>
      <c r="M76" s="3"/>
    </row>
    <row r="77" spans="1:13" hidden="1" x14ac:dyDescent="0.3">
      <c r="A77" s="262" t="s">
        <v>254</v>
      </c>
      <c r="B77" s="3" t="s">
        <v>364</v>
      </c>
      <c r="C77" s="3"/>
      <c r="D77" s="5">
        <v>2</v>
      </c>
      <c r="E77" s="69"/>
      <c r="F77" s="3"/>
      <c r="G77" s="3"/>
      <c r="H77" s="3">
        <f>(4.3*0.82)+(3.9*0.82)</f>
        <v>6.7240000000000002</v>
      </c>
      <c r="I77" s="3"/>
      <c r="J77" s="3"/>
      <c r="K77" s="3"/>
      <c r="L77" s="3"/>
      <c r="M77" s="3"/>
    </row>
    <row r="78" spans="1:13" hidden="1" x14ac:dyDescent="0.3">
      <c r="A78" s="262" t="s">
        <v>254</v>
      </c>
      <c r="B78" s="88" t="s">
        <v>15</v>
      </c>
      <c r="C78" s="88"/>
      <c r="D78" s="89"/>
      <c r="E78" s="150"/>
      <c r="F78" s="88"/>
      <c r="G78" s="88"/>
      <c r="H78" s="88"/>
      <c r="I78" s="88"/>
      <c r="J78" s="88"/>
      <c r="K78" s="88"/>
      <c r="L78" s="88"/>
      <c r="M78" s="88"/>
    </row>
    <row r="79" spans="1:13" hidden="1" x14ac:dyDescent="0.3">
      <c r="A79" s="262" t="s">
        <v>254</v>
      </c>
      <c r="B79" s="3" t="s">
        <v>202</v>
      </c>
      <c r="C79" s="3">
        <v>1</v>
      </c>
      <c r="D79" s="5"/>
      <c r="E79" s="69"/>
      <c r="F79" s="3">
        <v>5.0999999999999996</v>
      </c>
      <c r="G79">
        <v>0.9</v>
      </c>
      <c r="H79" s="3">
        <f>F79*G79</f>
        <v>4.59</v>
      </c>
      <c r="I79" s="3"/>
      <c r="J79" s="3"/>
      <c r="K79" s="3"/>
      <c r="L79" s="3"/>
      <c r="M79" s="3"/>
    </row>
    <row r="80" spans="1:13" hidden="1" x14ac:dyDescent="0.3">
      <c r="A80" s="262" t="s">
        <v>254</v>
      </c>
      <c r="B80" s="16" t="s">
        <v>16</v>
      </c>
      <c r="C80" s="3">
        <v>1</v>
      </c>
      <c r="D80" s="5"/>
      <c r="E80" s="69">
        <v>1</v>
      </c>
      <c r="F80" s="3"/>
      <c r="G80" s="3"/>
      <c r="H80" s="3"/>
      <c r="I80" s="3"/>
      <c r="J80" s="3"/>
      <c r="K80" s="3"/>
      <c r="L80" s="3"/>
      <c r="M80" s="3"/>
    </row>
    <row r="81" spans="1:13" hidden="1" x14ac:dyDescent="0.3">
      <c r="A81" s="262" t="s">
        <v>254</v>
      </c>
      <c r="B81" s="16" t="s">
        <v>229</v>
      </c>
      <c r="C81" s="3"/>
      <c r="D81" s="5"/>
      <c r="E81" s="69">
        <v>1</v>
      </c>
      <c r="F81" s="3">
        <v>2.8</v>
      </c>
      <c r="G81" s="3">
        <v>1.6</v>
      </c>
      <c r="H81" s="3">
        <f>F81*G81</f>
        <v>4.4799999999999995</v>
      </c>
      <c r="I81" s="3"/>
      <c r="J81" s="3"/>
      <c r="K81" s="3"/>
      <c r="L81" s="3"/>
      <c r="M81" s="3"/>
    </row>
    <row r="82" spans="1:13" hidden="1" x14ac:dyDescent="0.3">
      <c r="A82" s="229" t="s">
        <v>318</v>
      </c>
      <c r="B82" s="229"/>
      <c r="C82" s="231">
        <f>SUM(C3:C81)</f>
        <v>10</v>
      </c>
      <c r="D82" s="226">
        <f>SUM(D3:D81)</f>
        <v>10</v>
      </c>
      <c r="E82" s="227">
        <f>SUM(E3:E81)</f>
        <v>63</v>
      </c>
      <c r="F82" s="224"/>
      <c r="G82" s="224"/>
      <c r="H82" s="224">
        <f>SUM(H3:H81)</f>
        <v>81.548000000000016</v>
      </c>
      <c r="I82" s="224"/>
      <c r="J82" s="224"/>
      <c r="K82" s="224"/>
      <c r="L82" s="224"/>
      <c r="M82" s="224"/>
    </row>
    <row r="83" spans="1:13" hidden="1" x14ac:dyDescent="0.3"/>
    <row r="84" spans="1:13" hidden="1" x14ac:dyDescent="0.3"/>
    <row r="85" spans="1:13" hidden="1" x14ac:dyDescent="0.3"/>
    <row r="86" spans="1:13" hidden="1" x14ac:dyDescent="0.3">
      <c r="D86" s="284"/>
    </row>
    <row r="87" spans="1:13" hidden="1" x14ac:dyDescent="0.3"/>
    <row r="88" spans="1:13" x14ac:dyDescent="0.3">
      <c r="C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C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5" x14ac:dyDescent="0.3">
      <c r="A90" s="330" t="s">
        <v>475</v>
      </c>
    </row>
    <row r="91" spans="1:13" ht="63" x14ac:dyDescent="0.4">
      <c r="A91" s="328" t="s">
        <v>473</v>
      </c>
      <c r="B91" s="308"/>
      <c r="C91" s="309"/>
      <c r="D91" s="305"/>
    </row>
    <row r="92" spans="1:13" x14ac:dyDescent="0.3">
      <c r="B92" s="308"/>
      <c r="C92" s="309"/>
      <c r="D92" s="305"/>
    </row>
    <row r="93" spans="1:13" x14ac:dyDescent="0.3">
      <c r="B93" s="308"/>
      <c r="C93" s="309"/>
      <c r="D93" s="305"/>
    </row>
  </sheetData>
  <autoFilter ref="A2:M87" xr:uid="{00000000-0001-0000-0700-000000000000}">
    <filterColumn colId="8">
      <customFilters>
        <customFilter operator="notEqual" val=" "/>
      </customFilters>
    </filterColumn>
  </autoFilter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8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73B9-0CD1-4D36-B073-E347C1CC00DD}">
  <sheetPr filterMode="1"/>
  <dimension ref="A1:M129"/>
  <sheetViews>
    <sheetView view="pageBreakPreview" zoomScale="40" zoomScaleNormal="85" zoomScaleSheetLayoutView="40" workbookViewId="0">
      <selection activeCell="I2" sqref="I2"/>
    </sheetView>
  </sheetViews>
  <sheetFormatPr defaultRowHeight="14.4" x14ac:dyDescent="0.3"/>
  <cols>
    <col min="1" max="1" width="24.44140625" bestFit="1" customWidth="1"/>
    <col min="2" max="2" width="31.33203125" bestFit="1" customWidth="1"/>
    <col min="3" max="3" width="11.109375" customWidth="1"/>
    <col min="5" max="8" width="8.88671875" style="2"/>
    <col min="9" max="9" width="47" style="2" bestFit="1" customWidth="1"/>
    <col min="10" max="10" width="39.109375" style="2" customWidth="1"/>
    <col min="11" max="11" width="38.88671875" style="2" bestFit="1" customWidth="1"/>
    <col min="12" max="12" width="21.88671875" style="2" customWidth="1"/>
    <col min="13" max="13" width="19.6640625" style="2" customWidth="1"/>
  </cols>
  <sheetData>
    <row r="1" spans="1:13" ht="21" x14ac:dyDescent="0.4">
      <c r="A1" s="353" t="s">
        <v>440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</row>
    <row r="2" spans="1:13" ht="28.8" x14ac:dyDescent="0.3">
      <c r="A2" s="45" t="s">
        <v>206</v>
      </c>
      <c r="B2" s="39" t="s">
        <v>1</v>
      </c>
      <c r="C2" s="40" t="s">
        <v>182</v>
      </c>
      <c r="D2" s="40" t="s">
        <v>370</v>
      </c>
      <c r="E2" s="40" t="s">
        <v>183</v>
      </c>
      <c r="F2" s="40" t="s">
        <v>360</v>
      </c>
      <c r="G2" s="40" t="s">
        <v>348</v>
      </c>
      <c r="H2" s="151" t="s">
        <v>349</v>
      </c>
      <c r="I2" s="352" t="s">
        <v>426</v>
      </c>
      <c r="J2" s="327" t="s">
        <v>420</v>
      </c>
      <c r="K2" s="327" t="s">
        <v>421</v>
      </c>
      <c r="L2" s="324" t="s">
        <v>406</v>
      </c>
      <c r="M2" s="324" t="s">
        <v>458</v>
      </c>
    </row>
    <row r="3" spans="1:13" hidden="1" x14ac:dyDescent="0.3">
      <c r="A3" s="245" t="s">
        <v>277</v>
      </c>
      <c r="B3" s="242" t="s">
        <v>170</v>
      </c>
      <c r="E3" s="77">
        <v>1</v>
      </c>
      <c r="F3" s="76"/>
      <c r="G3" s="76"/>
      <c r="H3" s="101"/>
      <c r="I3" s="77"/>
      <c r="J3" s="77"/>
      <c r="K3" s="77"/>
      <c r="L3" s="77"/>
      <c r="M3" s="77"/>
    </row>
    <row r="4" spans="1:13" hidden="1" x14ac:dyDescent="0.3">
      <c r="A4" s="246" t="s">
        <v>277</v>
      </c>
      <c r="B4" s="96" t="s">
        <v>181</v>
      </c>
      <c r="C4" s="88"/>
      <c r="D4" s="88"/>
      <c r="E4" s="89"/>
      <c r="F4" s="88"/>
      <c r="G4" s="88"/>
      <c r="H4" s="94"/>
      <c r="I4" s="89"/>
      <c r="J4" s="89"/>
      <c r="K4" s="89"/>
      <c r="L4" s="89"/>
      <c r="M4" s="89"/>
    </row>
    <row r="5" spans="1:13" hidden="1" x14ac:dyDescent="0.3">
      <c r="A5" s="246" t="s">
        <v>277</v>
      </c>
      <c r="B5" s="243" t="s">
        <v>279</v>
      </c>
      <c r="C5" s="3"/>
      <c r="D5" s="3"/>
      <c r="E5" s="5">
        <v>1</v>
      </c>
      <c r="F5" s="3"/>
      <c r="G5" s="3"/>
      <c r="H5" s="61"/>
      <c r="I5" s="5"/>
      <c r="J5" s="5"/>
      <c r="K5" s="5"/>
      <c r="L5" s="5"/>
      <c r="M5" s="5"/>
    </row>
    <row r="6" spans="1:13" hidden="1" x14ac:dyDescent="0.3">
      <c r="A6" s="246" t="s">
        <v>277</v>
      </c>
      <c r="B6" s="243" t="s">
        <v>167</v>
      </c>
      <c r="C6" s="3"/>
      <c r="D6" s="3"/>
      <c r="E6" s="5">
        <v>1</v>
      </c>
      <c r="F6" s="3">
        <v>4.93</v>
      </c>
      <c r="G6" s="3">
        <v>2.77</v>
      </c>
      <c r="H6" s="61">
        <f>F6*G6</f>
        <v>13.656099999999999</v>
      </c>
      <c r="I6" s="5"/>
      <c r="J6" s="5"/>
      <c r="K6" s="5"/>
      <c r="L6" s="5"/>
      <c r="M6" s="5"/>
    </row>
    <row r="7" spans="1:13" hidden="1" x14ac:dyDescent="0.3">
      <c r="A7" s="246" t="s">
        <v>277</v>
      </c>
      <c r="B7" s="75" t="s">
        <v>184</v>
      </c>
      <c r="C7" s="3">
        <v>1</v>
      </c>
      <c r="D7" s="3"/>
      <c r="E7" s="5">
        <v>1</v>
      </c>
      <c r="F7" s="3"/>
      <c r="G7" s="3"/>
      <c r="H7" s="61"/>
      <c r="I7" s="5"/>
      <c r="J7" s="5"/>
      <c r="K7" s="5"/>
      <c r="L7" s="5"/>
      <c r="M7" s="5"/>
    </row>
    <row r="8" spans="1:13" hidden="1" x14ac:dyDescent="0.3">
      <c r="A8" s="246" t="s">
        <v>277</v>
      </c>
      <c r="B8" s="75" t="s">
        <v>26</v>
      </c>
      <c r="C8" s="3">
        <v>1</v>
      </c>
      <c r="D8" s="3"/>
      <c r="E8" s="5">
        <v>1</v>
      </c>
      <c r="F8" s="3"/>
      <c r="G8" s="3"/>
      <c r="H8" s="61"/>
      <c r="I8" s="5"/>
      <c r="J8" s="5"/>
      <c r="K8" s="5"/>
      <c r="L8" s="5"/>
      <c r="M8" s="5"/>
    </row>
    <row r="9" spans="1:13" hidden="1" x14ac:dyDescent="0.3">
      <c r="A9" s="246" t="s">
        <v>277</v>
      </c>
      <c r="B9" s="75" t="s">
        <v>363</v>
      </c>
      <c r="C9" s="3"/>
      <c r="D9" s="3">
        <v>3</v>
      </c>
      <c r="E9" s="5"/>
      <c r="F9" s="3"/>
      <c r="G9" s="3"/>
      <c r="H9" s="61">
        <f>(2.51*9.05)+(0.45*1.88)+(2.25*0.45)</f>
        <v>24.573999999999998</v>
      </c>
      <c r="I9" s="5"/>
      <c r="J9" s="5"/>
      <c r="K9" s="5"/>
      <c r="L9" s="5"/>
      <c r="M9" s="5"/>
    </row>
    <row r="10" spans="1:13" hidden="1" x14ac:dyDescent="0.3">
      <c r="A10" s="246" t="s">
        <v>277</v>
      </c>
      <c r="B10" s="75" t="s">
        <v>27</v>
      </c>
      <c r="C10" s="3">
        <v>1</v>
      </c>
      <c r="D10" s="3"/>
      <c r="E10" s="5">
        <v>1</v>
      </c>
      <c r="F10" s="3"/>
      <c r="G10" s="3"/>
      <c r="H10" s="61"/>
      <c r="I10" s="5"/>
      <c r="J10" s="5"/>
      <c r="K10" s="5"/>
      <c r="L10" s="5"/>
      <c r="M10" s="5"/>
    </row>
    <row r="11" spans="1:13" hidden="1" x14ac:dyDescent="0.3">
      <c r="A11" s="246" t="s">
        <v>277</v>
      </c>
      <c r="B11" s="244" t="s">
        <v>181</v>
      </c>
      <c r="C11" s="88"/>
      <c r="D11" s="88"/>
      <c r="E11" s="89"/>
      <c r="F11" s="88"/>
      <c r="G11" s="88"/>
      <c r="H11" s="94"/>
      <c r="I11" s="89"/>
      <c r="J11" s="89"/>
      <c r="K11" s="89"/>
      <c r="L11" s="89"/>
      <c r="M11" s="89"/>
    </row>
    <row r="12" spans="1:13" hidden="1" x14ac:dyDescent="0.3">
      <c r="A12" s="246" t="s">
        <v>277</v>
      </c>
      <c r="B12" s="243" t="s">
        <v>200</v>
      </c>
      <c r="C12" s="3">
        <v>1</v>
      </c>
      <c r="D12" s="3"/>
      <c r="E12" s="5">
        <v>1</v>
      </c>
      <c r="F12" s="3"/>
      <c r="G12" s="3"/>
      <c r="H12" s="61"/>
      <c r="I12" s="5"/>
      <c r="J12" s="5"/>
      <c r="K12" s="5"/>
      <c r="L12" s="5"/>
      <c r="M12" s="5"/>
    </row>
    <row r="13" spans="1:13" hidden="1" x14ac:dyDescent="0.3">
      <c r="A13" s="246" t="s">
        <v>277</v>
      </c>
      <c r="B13" s="75" t="s">
        <v>168</v>
      </c>
      <c r="C13" s="3">
        <v>1</v>
      </c>
      <c r="D13" s="3"/>
      <c r="E13" s="5">
        <v>1</v>
      </c>
      <c r="F13" s="3"/>
      <c r="G13" s="3"/>
      <c r="H13" s="61"/>
      <c r="I13" s="5"/>
      <c r="J13" s="5"/>
      <c r="K13" s="5"/>
      <c r="L13" s="5"/>
      <c r="M13" s="5"/>
    </row>
    <row r="14" spans="1:13" x14ac:dyDescent="0.3">
      <c r="A14" s="246" t="s">
        <v>277</v>
      </c>
      <c r="B14" s="75" t="s">
        <v>169</v>
      </c>
      <c r="C14" s="3">
        <v>1</v>
      </c>
      <c r="D14" s="3"/>
      <c r="E14" s="5">
        <v>1</v>
      </c>
      <c r="F14" s="3"/>
      <c r="G14" s="3"/>
      <c r="H14" s="61"/>
      <c r="I14" s="5" t="s">
        <v>464</v>
      </c>
      <c r="J14" s="5">
        <v>1</v>
      </c>
      <c r="K14" s="5"/>
      <c r="L14" s="5"/>
      <c r="M14" s="5"/>
    </row>
    <row r="15" spans="1:13" hidden="1" x14ac:dyDescent="0.3">
      <c r="A15" s="246" t="s">
        <v>277</v>
      </c>
      <c r="B15" s="244" t="s">
        <v>280</v>
      </c>
      <c r="C15" s="88"/>
      <c r="D15" s="88"/>
      <c r="E15" s="89"/>
      <c r="F15" s="88"/>
      <c r="G15" s="88"/>
      <c r="H15" s="94"/>
      <c r="I15" s="89"/>
      <c r="J15" s="89"/>
      <c r="K15" s="89"/>
      <c r="L15" s="89"/>
      <c r="M15" s="89"/>
    </row>
    <row r="16" spans="1:13" hidden="1" x14ac:dyDescent="0.3">
      <c r="A16" s="246" t="s">
        <v>277</v>
      </c>
      <c r="B16" s="244" t="s">
        <v>15</v>
      </c>
      <c r="C16" s="88"/>
      <c r="D16" s="88"/>
      <c r="E16" s="89"/>
      <c r="F16" s="88"/>
      <c r="G16" s="88"/>
      <c r="H16" s="94"/>
      <c r="I16" s="89"/>
      <c r="J16" s="89"/>
      <c r="K16" s="89"/>
      <c r="L16" s="89"/>
      <c r="M16" s="89"/>
    </row>
    <row r="17" spans="1:13" x14ac:dyDescent="0.3">
      <c r="A17" s="246" t="s">
        <v>277</v>
      </c>
      <c r="B17" s="75" t="s">
        <v>169</v>
      </c>
      <c r="C17" s="3"/>
      <c r="D17" s="3"/>
      <c r="E17" s="5">
        <v>1</v>
      </c>
      <c r="F17" s="3"/>
      <c r="G17" s="3"/>
      <c r="H17" s="61"/>
      <c r="I17" s="5" t="s">
        <v>463</v>
      </c>
      <c r="J17" s="5">
        <v>1</v>
      </c>
      <c r="K17" s="5"/>
      <c r="L17" s="5"/>
      <c r="M17" s="5"/>
    </row>
    <row r="18" spans="1:13" hidden="1" x14ac:dyDescent="0.3">
      <c r="A18" s="246" t="s">
        <v>277</v>
      </c>
      <c r="B18" s="75" t="s">
        <v>173</v>
      </c>
      <c r="C18" s="3"/>
      <c r="D18" s="3"/>
      <c r="E18" s="5">
        <v>1</v>
      </c>
      <c r="F18" s="3"/>
      <c r="G18" s="3"/>
      <c r="H18" s="61"/>
      <c r="I18" s="5"/>
      <c r="J18" s="5"/>
      <c r="K18" s="5"/>
      <c r="L18" s="5"/>
      <c r="M18" s="5"/>
    </row>
    <row r="19" spans="1:13" ht="15" thickBot="1" x14ac:dyDescent="0.35">
      <c r="A19" s="246" t="s">
        <v>277</v>
      </c>
      <c r="B19" s="243" t="s">
        <v>169</v>
      </c>
      <c r="C19" s="3"/>
      <c r="D19" s="3"/>
      <c r="E19" s="5">
        <v>1</v>
      </c>
      <c r="F19" s="3"/>
      <c r="G19" s="3"/>
      <c r="H19" s="61"/>
      <c r="I19" s="5" t="s">
        <v>424</v>
      </c>
      <c r="J19" s="5">
        <v>1</v>
      </c>
      <c r="K19" s="5"/>
      <c r="L19" s="5"/>
      <c r="M19" s="5"/>
    </row>
    <row r="20" spans="1:13" ht="15" hidden="1" thickBot="1" x14ac:dyDescent="0.35">
      <c r="A20" s="246" t="s">
        <v>277</v>
      </c>
      <c r="B20" s="243" t="s">
        <v>176</v>
      </c>
      <c r="C20" s="3"/>
      <c r="D20" s="3"/>
      <c r="E20" s="5">
        <v>1</v>
      </c>
      <c r="F20" s="3"/>
      <c r="G20" s="3"/>
      <c r="H20" s="61"/>
      <c r="I20" s="5"/>
      <c r="J20" s="5"/>
      <c r="K20" s="5"/>
      <c r="L20" s="5"/>
      <c r="M20" s="5"/>
    </row>
    <row r="21" spans="1:13" ht="15" hidden="1" thickBot="1" x14ac:dyDescent="0.35">
      <c r="A21" s="247" t="s">
        <v>277</v>
      </c>
      <c r="B21" s="243" t="s">
        <v>191</v>
      </c>
      <c r="C21" s="3">
        <v>1</v>
      </c>
      <c r="D21" s="3"/>
      <c r="E21" s="5"/>
      <c r="F21" s="3"/>
      <c r="G21" s="3"/>
      <c r="H21" s="61"/>
      <c r="I21" s="5"/>
      <c r="J21" s="5"/>
      <c r="K21" s="5"/>
      <c r="L21" s="5"/>
      <c r="M21" s="5"/>
    </row>
    <row r="22" spans="1:13" ht="15" hidden="1" thickBot="1" x14ac:dyDescent="0.35">
      <c r="A22" s="249" t="s">
        <v>281</v>
      </c>
      <c r="B22" s="243" t="s">
        <v>187</v>
      </c>
      <c r="C22" s="3"/>
      <c r="D22" s="3"/>
      <c r="E22" s="5">
        <v>1</v>
      </c>
      <c r="F22" s="3">
        <v>4.13</v>
      </c>
      <c r="G22" s="61">
        <v>0.65</v>
      </c>
      <c r="H22" s="3">
        <f>F22*G22</f>
        <v>2.6844999999999999</v>
      </c>
      <c r="I22" s="5"/>
      <c r="J22" s="5"/>
      <c r="K22" s="5"/>
      <c r="L22" s="5"/>
      <c r="M22" s="5"/>
    </row>
    <row r="23" spans="1:13" ht="15" hidden="1" thickBot="1" x14ac:dyDescent="0.35">
      <c r="A23" s="250" t="s">
        <v>281</v>
      </c>
      <c r="B23" s="74" t="s">
        <v>166</v>
      </c>
      <c r="C23" s="3"/>
      <c r="D23" s="3"/>
      <c r="E23" s="5">
        <v>1</v>
      </c>
      <c r="F23" s="3"/>
      <c r="G23" s="3"/>
      <c r="H23" s="61"/>
      <c r="I23" s="5"/>
      <c r="J23" s="5"/>
      <c r="K23" s="5"/>
      <c r="L23" s="5"/>
      <c r="M23" s="5"/>
    </row>
    <row r="24" spans="1:13" ht="15" hidden="1" thickBot="1" x14ac:dyDescent="0.35">
      <c r="A24" s="250" t="s">
        <v>281</v>
      </c>
      <c r="B24" s="243" t="s">
        <v>176</v>
      </c>
      <c r="C24" s="3"/>
      <c r="D24" s="3"/>
      <c r="E24" s="5">
        <v>1</v>
      </c>
      <c r="F24" s="3"/>
      <c r="G24" s="3"/>
      <c r="H24" s="61"/>
      <c r="I24" s="5"/>
      <c r="J24" s="5"/>
      <c r="K24" s="5"/>
      <c r="L24" s="5"/>
      <c r="M24" s="5"/>
    </row>
    <row r="25" spans="1:13" ht="15" hidden="1" thickBot="1" x14ac:dyDescent="0.35">
      <c r="A25" s="250" t="s">
        <v>281</v>
      </c>
      <c r="B25" s="243" t="s">
        <v>191</v>
      </c>
      <c r="C25" s="3"/>
      <c r="D25" s="3"/>
      <c r="E25" s="5">
        <v>1</v>
      </c>
      <c r="F25" s="3"/>
      <c r="G25" s="3"/>
      <c r="H25" s="61"/>
      <c r="I25" s="5"/>
      <c r="J25" s="5"/>
      <c r="K25" s="5"/>
      <c r="L25" s="5"/>
      <c r="M25" s="5"/>
    </row>
    <row r="26" spans="1:13" ht="15" hidden="1" thickBot="1" x14ac:dyDescent="0.35">
      <c r="A26" s="250" t="s">
        <v>281</v>
      </c>
      <c r="B26" s="243" t="s">
        <v>217</v>
      </c>
      <c r="C26" s="3"/>
      <c r="D26" s="3"/>
      <c r="E26" s="5">
        <v>1</v>
      </c>
      <c r="F26" s="3"/>
      <c r="G26" s="3"/>
      <c r="H26" s="61"/>
      <c r="I26" s="5"/>
      <c r="J26" s="5"/>
      <c r="K26" s="5"/>
      <c r="L26" s="5"/>
      <c r="M26" s="5"/>
    </row>
    <row r="27" spans="1:13" ht="15" hidden="1" thickBot="1" x14ac:dyDescent="0.35">
      <c r="A27" s="250" t="s">
        <v>281</v>
      </c>
      <c r="B27" s="75" t="s">
        <v>72</v>
      </c>
      <c r="C27" s="3"/>
      <c r="D27" s="3"/>
      <c r="E27" s="5">
        <v>1</v>
      </c>
      <c r="F27" s="3"/>
      <c r="G27" s="3"/>
      <c r="H27" s="61"/>
      <c r="I27" s="5"/>
      <c r="J27" s="5"/>
      <c r="K27" s="5"/>
      <c r="L27" s="5"/>
      <c r="M27" s="5"/>
    </row>
    <row r="28" spans="1:13" ht="15" hidden="1" thickBot="1" x14ac:dyDescent="0.35">
      <c r="A28" s="250" t="s">
        <v>281</v>
      </c>
      <c r="B28" s="75" t="s">
        <v>282</v>
      </c>
      <c r="C28" s="3"/>
      <c r="D28" s="3"/>
      <c r="E28" s="5">
        <v>1</v>
      </c>
      <c r="F28" s="3"/>
      <c r="G28" s="3"/>
      <c r="H28" s="61"/>
      <c r="I28" s="5"/>
      <c r="J28" s="5"/>
      <c r="K28" s="5"/>
      <c r="L28" s="5"/>
      <c r="M28" s="5"/>
    </row>
    <row r="29" spans="1:13" ht="15" hidden="1" thickBot="1" x14ac:dyDescent="0.35">
      <c r="A29" s="250" t="s">
        <v>281</v>
      </c>
      <c r="B29" s="243" t="s">
        <v>273</v>
      </c>
      <c r="C29" s="3"/>
      <c r="D29" s="3"/>
      <c r="E29" s="5">
        <v>1</v>
      </c>
      <c r="F29" s="3"/>
      <c r="G29" s="3"/>
      <c r="H29" s="61"/>
      <c r="I29" s="5"/>
      <c r="J29" s="5"/>
      <c r="K29" s="5"/>
      <c r="L29" s="5"/>
      <c r="M29" s="5"/>
    </row>
    <row r="30" spans="1:13" ht="15" hidden="1" thickBot="1" x14ac:dyDescent="0.35">
      <c r="A30" s="250" t="s">
        <v>281</v>
      </c>
      <c r="B30" s="243" t="s">
        <v>283</v>
      </c>
      <c r="C30" s="3">
        <v>1</v>
      </c>
      <c r="D30" s="3"/>
      <c r="E30" s="5">
        <v>1</v>
      </c>
      <c r="F30" s="3"/>
      <c r="G30" s="3"/>
      <c r="H30" s="61"/>
      <c r="I30" s="5"/>
      <c r="J30" s="5"/>
      <c r="K30" s="5"/>
      <c r="L30" s="5"/>
      <c r="M30" s="5"/>
    </row>
    <row r="31" spans="1:13" ht="15" hidden="1" thickBot="1" x14ac:dyDescent="0.35">
      <c r="A31" s="250" t="s">
        <v>281</v>
      </c>
      <c r="B31" s="243" t="s">
        <v>164</v>
      </c>
      <c r="C31" s="3">
        <v>1</v>
      </c>
      <c r="D31" s="3"/>
      <c r="E31" s="5">
        <v>1</v>
      </c>
      <c r="F31" s="3"/>
      <c r="G31" s="3"/>
      <c r="H31" s="61"/>
      <c r="I31" s="5"/>
      <c r="J31" s="5"/>
      <c r="K31" s="5"/>
      <c r="L31" s="5"/>
      <c r="M31" s="5"/>
    </row>
    <row r="32" spans="1:13" ht="15" hidden="1" thickBot="1" x14ac:dyDescent="0.35">
      <c r="A32" s="250" t="s">
        <v>281</v>
      </c>
      <c r="B32" s="244" t="s">
        <v>181</v>
      </c>
      <c r="C32" s="88"/>
      <c r="D32" s="88"/>
      <c r="E32" s="89"/>
      <c r="F32" s="88"/>
      <c r="G32" s="88"/>
      <c r="H32" s="94"/>
      <c r="I32" s="89"/>
      <c r="J32" s="89"/>
      <c r="K32" s="89"/>
      <c r="L32" s="89"/>
      <c r="M32" s="89"/>
    </row>
    <row r="33" spans="1:13" ht="15" hidden="1" thickBot="1" x14ac:dyDescent="0.35">
      <c r="A33" s="250" t="s">
        <v>281</v>
      </c>
      <c r="B33" s="243" t="s">
        <v>169</v>
      </c>
      <c r="C33" s="3"/>
      <c r="D33" s="3"/>
      <c r="E33" s="5">
        <v>1</v>
      </c>
      <c r="F33" s="3"/>
      <c r="G33" s="3"/>
      <c r="H33" s="61"/>
      <c r="I33" s="5"/>
      <c r="J33" s="5"/>
      <c r="K33" s="5"/>
      <c r="L33" s="5"/>
      <c r="M33" s="5"/>
    </row>
    <row r="34" spans="1:13" ht="15" hidden="1" thickBot="1" x14ac:dyDescent="0.35">
      <c r="A34" s="247" t="s">
        <v>281</v>
      </c>
      <c r="B34" s="243" t="s">
        <v>176</v>
      </c>
      <c r="C34" s="3"/>
      <c r="D34" s="3"/>
      <c r="E34" s="5">
        <v>1</v>
      </c>
      <c r="F34" s="3"/>
      <c r="G34" s="3"/>
      <c r="H34" s="61"/>
      <c r="I34" s="5"/>
      <c r="J34" s="5"/>
      <c r="K34" s="5"/>
      <c r="L34" s="5"/>
      <c r="M34" s="5"/>
    </row>
    <row r="35" spans="1:13" ht="14.4" customHeight="1" x14ac:dyDescent="0.3">
      <c r="A35" s="254" t="s">
        <v>435</v>
      </c>
      <c r="B35" s="74" t="s">
        <v>16</v>
      </c>
      <c r="C35" s="3"/>
      <c r="D35" s="3"/>
      <c r="E35" s="5">
        <v>1</v>
      </c>
      <c r="F35" s="3"/>
      <c r="G35" s="3"/>
      <c r="H35" s="61"/>
      <c r="I35" s="5" t="s">
        <v>465</v>
      </c>
      <c r="J35" s="5">
        <v>1</v>
      </c>
      <c r="K35" s="5">
        <v>1</v>
      </c>
      <c r="L35" s="5"/>
      <c r="M35" s="5"/>
    </row>
    <row r="36" spans="1:13" ht="28.8" hidden="1" x14ac:dyDescent="0.3">
      <c r="A36" s="255" t="s">
        <v>435</v>
      </c>
      <c r="B36" s="243" t="s">
        <v>284</v>
      </c>
      <c r="C36" s="3"/>
      <c r="D36" s="3"/>
      <c r="E36" s="5">
        <v>1</v>
      </c>
      <c r="F36" s="3"/>
      <c r="G36" s="3"/>
      <c r="H36" s="61"/>
      <c r="I36" s="5"/>
      <c r="J36" s="5"/>
      <c r="K36" s="5"/>
      <c r="L36" s="5"/>
      <c r="M36" s="5"/>
    </row>
    <row r="37" spans="1:13" ht="28.8" hidden="1" x14ac:dyDescent="0.3">
      <c r="A37" s="255" t="s">
        <v>435</v>
      </c>
      <c r="B37" s="243" t="s">
        <v>364</v>
      </c>
      <c r="C37" s="3"/>
      <c r="D37" s="3">
        <v>2</v>
      </c>
      <c r="F37" s="3"/>
      <c r="G37" s="3"/>
      <c r="H37" s="61">
        <f>(5.4*0.9)+(4.1*0.9)</f>
        <v>8.5500000000000007</v>
      </c>
    </row>
    <row r="38" spans="1:13" ht="28.8" hidden="1" x14ac:dyDescent="0.3">
      <c r="A38" s="255" t="s">
        <v>435</v>
      </c>
      <c r="B38" s="244" t="s">
        <v>15</v>
      </c>
      <c r="C38" s="88"/>
      <c r="D38" s="88"/>
      <c r="E38" s="89"/>
      <c r="F38" s="88"/>
      <c r="G38" s="88"/>
      <c r="H38" s="94"/>
      <c r="I38" s="89"/>
      <c r="J38" s="89"/>
      <c r="K38" s="89"/>
      <c r="L38" s="89"/>
      <c r="M38" s="89"/>
    </row>
    <row r="39" spans="1:13" ht="28.8" x14ac:dyDescent="0.3">
      <c r="A39" s="255" t="s">
        <v>435</v>
      </c>
      <c r="B39" s="75" t="s">
        <v>169</v>
      </c>
      <c r="C39" s="3"/>
      <c r="D39" s="3"/>
      <c r="E39" s="5">
        <v>1</v>
      </c>
      <c r="F39" s="3"/>
      <c r="G39" s="3"/>
      <c r="H39" s="61"/>
      <c r="I39" s="5" t="s">
        <v>424</v>
      </c>
      <c r="J39" s="5">
        <v>1</v>
      </c>
      <c r="K39" s="5"/>
      <c r="L39" s="5"/>
      <c r="M39" s="5"/>
    </row>
    <row r="40" spans="1:13" ht="29.4" hidden="1" thickBot="1" x14ac:dyDescent="0.35">
      <c r="A40" s="256" t="s">
        <v>435</v>
      </c>
      <c r="B40" s="75" t="s">
        <v>176</v>
      </c>
      <c r="C40" s="3"/>
      <c r="D40" s="3"/>
      <c r="E40" s="5">
        <v>1</v>
      </c>
      <c r="F40" s="3"/>
      <c r="G40" s="3"/>
      <c r="H40" s="61"/>
      <c r="I40" s="5"/>
      <c r="J40" s="5"/>
      <c r="K40" s="5"/>
      <c r="L40" s="5"/>
      <c r="M40" s="5"/>
    </row>
    <row r="41" spans="1:13" hidden="1" x14ac:dyDescent="0.3">
      <c r="A41" s="245" t="s">
        <v>278</v>
      </c>
      <c r="B41" s="75" t="s">
        <v>72</v>
      </c>
      <c r="C41" s="3"/>
      <c r="D41" s="3"/>
      <c r="E41" s="5">
        <v>1</v>
      </c>
      <c r="F41" s="3"/>
      <c r="G41" s="3"/>
      <c r="H41" s="61"/>
      <c r="I41" s="5"/>
      <c r="J41" s="5"/>
      <c r="K41" s="5"/>
      <c r="L41" s="5"/>
      <c r="M41" s="5"/>
    </row>
    <row r="42" spans="1:13" hidden="1" x14ac:dyDescent="0.3">
      <c r="A42" s="252" t="s">
        <v>278</v>
      </c>
      <c r="B42" s="75" t="s">
        <v>282</v>
      </c>
      <c r="C42" s="3"/>
      <c r="D42" s="3"/>
      <c r="E42" s="5">
        <v>1</v>
      </c>
      <c r="F42" s="3"/>
      <c r="G42" s="3"/>
      <c r="H42" s="61"/>
      <c r="I42" s="5"/>
      <c r="J42" s="5"/>
      <c r="K42" s="5"/>
      <c r="L42" s="5"/>
      <c r="M42" s="5"/>
    </row>
    <row r="43" spans="1:13" hidden="1" x14ac:dyDescent="0.3">
      <c r="A43" s="252" t="s">
        <v>278</v>
      </c>
      <c r="B43" s="243" t="s">
        <v>273</v>
      </c>
      <c r="C43" s="3"/>
      <c r="D43" s="3"/>
      <c r="E43" s="5">
        <v>1</v>
      </c>
      <c r="F43" s="3"/>
      <c r="G43" s="3"/>
      <c r="H43" s="61"/>
      <c r="I43" s="5"/>
      <c r="J43" s="5"/>
      <c r="K43" s="5"/>
      <c r="L43" s="5"/>
      <c r="M43" s="5"/>
    </row>
    <row r="44" spans="1:13" x14ac:dyDescent="0.3">
      <c r="A44" s="252" t="s">
        <v>278</v>
      </c>
      <c r="B44" s="243" t="s">
        <v>164</v>
      </c>
      <c r="C44" s="3"/>
      <c r="D44" s="3"/>
      <c r="E44" s="5">
        <v>1</v>
      </c>
      <c r="F44" s="3"/>
      <c r="G44" s="3"/>
      <c r="H44" s="61"/>
      <c r="I44" s="5" t="s">
        <v>424</v>
      </c>
      <c r="J44" s="5">
        <v>1</v>
      </c>
      <c r="K44" s="5"/>
      <c r="L44" s="5"/>
      <c r="M44" s="5"/>
    </row>
    <row r="45" spans="1:13" x14ac:dyDescent="0.3">
      <c r="A45" s="252" t="s">
        <v>278</v>
      </c>
      <c r="B45" s="75" t="s">
        <v>169</v>
      </c>
      <c r="C45" s="3"/>
      <c r="D45" s="3"/>
      <c r="E45" s="5">
        <v>1</v>
      </c>
      <c r="F45" s="3"/>
      <c r="G45" s="3"/>
      <c r="H45" s="61"/>
      <c r="I45" s="19" t="s">
        <v>424</v>
      </c>
      <c r="J45" s="19">
        <v>1</v>
      </c>
      <c r="K45" s="19"/>
      <c r="L45" s="19"/>
      <c r="M45" s="19"/>
    </row>
    <row r="46" spans="1:13" ht="15" thickBot="1" x14ac:dyDescent="0.35">
      <c r="A46" s="253" t="s">
        <v>278</v>
      </c>
      <c r="B46" s="75" t="s">
        <v>176</v>
      </c>
      <c r="C46" s="3"/>
      <c r="D46" s="3"/>
      <c r="E46" s="5">
        <v>1</v>
      </c>
      <c r="F46" s="3"/>
      <c r="G46" s="3"/>
      <c r="H46" s="61"/>
      <c r="I46" s="19" t="s">
        <v>424</v>
      </c>
      <c r="J46" s="19">
        <v>1</v>
      </c>
      <c r="K46" s="19"/>
      <c r="L46" s="19"/>
      <c r="M46" s="19"/>
    </row>
    <row r="47" spans="1:13" x14ac:dyDescent="0.3">
      <c r="A47" s="245" t="s">
        <v>285</v>
      </c>
      <c r="B47" s="75" t="s">
        <v>164</v>
      </c>
      <c r="C47" s="3"/>
      <c r="D47" s="3"/>
      <c r="E47" s="5">
        <v>1</v>
      </c>
      <c r="F47" s="3"/>
      <c r="G47" s="3"/>
      <c r="H47" s="61"/>
      <c r="I47" s="5" t="s">
        <v>424</v>
      </c>
      <c r="J47" s="5">
        <v>1</v>
      </c>
      <c r="K47" s="5"/>
      <c r="L47" s="5"/>
      <c r="M47" s="5"/>
    </row>
    <row r="48" spans="1:13" hidden="1" x14ac:dyDescent="0.3">
      <c r="A48" s="246" t="s">
        <v>285</v>
      </c>
      <c r="B48" s="75" t="s">
        <v>170</v>
      </c>
      <c r="C48" s="3"/>
      <c r="D48" s="3"/>
      <c r="E48" s="5">
        <v>1</v>
      </c>
      <c r="F48" s="3"/>
      <c r="G48" s="3"/>
      <c r="H48" s="61"/>
      <c r="I48" s="5"/>
      <c r="J48" s="5"/>
      <c r="K48" s="5"/>
      <c r="L48" s="5"/>
      <c r="M48" s="5"/>
    </row>
    <row r="49" spans="1:13" hidden="1" x14ac:dyDescent="0.3">
      <c r="A49" s="246" t="s">
        <v>285</v>
      </c>
      <c r="B49" s="244" t="s">
        <v>181</v>
      </c>
      <c r="C49" s="88"/>
      <c r="D49" s="88"/>
      <c r="E49" s="89"/>
      <c r="F49" s="88"/>
      <c r="G49" s="88"/>
      <c r="H49" s="94"/>
      <c r="I49" s="89"/>
      <c r="J49" s="89"/>
      <c r="K49" s="89"/>
      <c r="L49" s="89"/>
      <c r="M49" s="89"/>
    </row>
    <row r="50" spans="1:13" hidden="1" x14ac:dyDescent="0.3">
      <c r="A50" s="246" t="s">
        <v>285</v>
      </c>
      <c r="B50" s="243" t="s">
        <v>279</v>
      </c>
      <c r="C50" s="3"/>
      <c r="D50" s="3"/>
      <c r="E50" s="5">
        <v>1</v>
      </c>
      <c r="F50" s="3"/>
      <c r="G50" s="3"/>
      <c r="H50" s="61"/>
      <c r="I50" s="5"/>
      <c r="J50" s="5"/>
      <c r="K50" s="5"/>
      <c r="L50" s="5"/>
      <c r="M50" s="5"/>
    </row>
    <row r="51" spans="1:13" hidden="1" x14ac:dyDescent="0.3">
      <c r="A51" s="246" t="s">
        <v>285</v>
      </c>
      <c r="B51" s="75" t="s">
        <v>286</v>
      </c>
      <c r="C51" s="3"/>
      <c r="D51" s="3"/>
      <c r="E51" s="5">
        <v>1</v>
      </c>
      <c r="F51" s="3"/>
      <c r="G51" s="3"/>
      <c r="H51" s="61"/>
      <c r="I51" s="5"/>
      <c r="J51" s="5"/>
      <c r="K51" s="5"/>
      <c r="L51" s="5"/>
      <c r="M51" s="5"/>
    </row>
    <row r="52" spans="1:13" hidden="1" x14ac:dyDescent="0.3">
      <c r="A52" s="246" t="s">
        <v>285</v>
      </c>
      <c r="B52" s="75" t="s">
        <v>200</v>
      </c>
      <c r="C52" s="3"/>
      <c r="D52" s="3"/>
      <c r="E52" s="5">
        <v>1</v>
      </c>
      <c r="F52" s="3"/>
      <c r="G52" s="3"/>
      <c r="H52" s="61"/>
      <c r="I52" s="5"/>
      <c r="J52" s="5"/>
      <c r="K52" s="5"/>
      <c r="L52" s="5"/>
      <c r="M52" s="5"/>
    </row>
    <row r="53" spans="1:13" hidden="1" x14ac:dyDescent="0.3">
      <c r="A53" s="246" t="s">
        <v>285</v>
      </c>
      <c r="B53" s="75" t="s">
        <v>287</v>
      </c>
      <c r="C53" s="3"/>
      <c r="D53" s="3"/>
      <c r="E53" s="5">
        <v>1</v>
      </c>
      <c r="F53" s="3"/>
      <c r="G53" s="3"/>
      <c r="H53" s="61"/>
      <c r="I53" s="5"/>
      <c r="J53" s="5"/>
      <c r="K53" s="5"/>
      <c r="L53" s="5"/>
      <c r="M53" s="5"/>
    </row>
    <row r="54" spans="1:13" hidden="1" x14ac:dyDescent="0.3">
      <c r="A54" s="246" t="s">
        <v>285</v>
      </c>
      <c r="B54" s="75" t="s">
        <v>288</v>
      </c>
      <c r="C54" s="3"/>
      <c r="D54" s="3"/>
      <c r="E54" s="5">
        <v>1</v>
      </c>
      <c r="F54" s="3"/>
      <c r="G54" s="3"/>
      <c r="H54" s="61"/>
      <c r="I54" s="5"/>
      <c r="J54" s="5"/>
      <c r="K54" s="5"/>
      <c r="L54" s="5"/>
      <c r="M54" s="5"/>
    </row>
    <row r="55" spans="1:13" hidden="1" x14ac:dyDescent="0.3">
      <c r="A55" s="246" t="s">
        <v>285</v>
      </c>
      <c r="B55" s="244" t="s">
        <v>280</v>
      </c>
      <c r="C55" s="88"/>
      <c r="D55" s="88"/>
      <c r="E55" s="89"/>
      <c r="F55" s="88"/>
      <c r="G55" s="88"/>
      <c r="H55" s="94"/>
      <c r="I55" s="89"/>
      <c r="J55" s="89"/>
      <c r="K55" s="89"/>
      <c r="L55" s="89"/>
      <c r="M55" s="89"/>
    </row>
    <row r="56" spans="1:13" hidden="1" x14ac:dyDescent="0.3">
      <c r="A56" s="246" t="s">
        <v>285</v>
      </c>
      <c r="B56" s="244" t="s">
        <v>15</v>
      </c>
      <c r="C56" s="88"/>
      <c r="D56" s="88"/>
      <c r="E56" s="89"/>
      <c r="F56" s="88"/>
      <c r="G56" s="88"/>
      <c r="H56" s="94"/>
      <c r="I56" s="89"/>
      <c r="J56" s="89"/>
      <c r="K56" s="89"/>
      <c r="L56" s="89"/>
      <c r="M56" s="89"/>
    </row>
    <row r="57" spans="1:13" hidden="1" x14ac:dyDescent="0.3">
      <c r="A57" s="246" t="s">
        <v>285</v>
      </c>
      <c r="B57" s="243" t="s">
        <v>193</v>
      </c>
      <c r="C57" s="3"/>
      <c r="D57" s="3"/>
      <c r="E57" s="5">
        <v>1</v>
      </c>
      <c r="F57" s="3"/>
      <c r="G57" s="3"/>
      <c r="H57" s="61"/>
      <c r="I57" s="5"/>
      <c r="J57" s="5"/>
      <c r="K57" s="5"/>
      <c r="L57" s="5"/>
      <c r="M57" s="5"/>
    </row>
    <row r="58" spans="1:13" hidden="1" x14ac:dyDescent="0.3">
      <c r="A58" s="246" t="s">
        <v>285</v>
      </c>
      <c r="B58" s="243" t="s">
        <v>191</v>
      </c>
      <c r="C58" s="3"/>
      <c r="D58" s="3"/>
      <c r="E58" s="5">
        <v>1</v>
      </c>
      <c r="F58" s="3"/>
      <c r="G58" s="3"/>
      <c r="H58" s="61"/>
      <c r="I58" s="5"/>
      <c r="J58" s="5"/>
      <c r="K58" s="5"/>
      <c r="L58" s="5"/>
      <c r="M58" s="5"/>
    </row>
    <row r="59" spans="1:13" hidden="1" x14ac:dyDescent="0.3">
      <c r="A59" s="246" t="s">
        <v>285</v>
      </c>
      <c r="B59" s="75" t="s">
        <v>169</v>
      </c>
      <c r="C59" s="3"/>
      <c r="D59" s="3"/>
      <c r="E59" s="5">
        <v>1</v>
      </c>
      <c r="F59" s="3"/>
      <c r="G59" s="3"/>
      <c r="H59" s="61"/>
      <c r="I59" s="5"/>
      <c r="J59" s="5"/>
      <c r="K59" s="5"/>
      <c r="L59" s="5"/>
      <c r="M59" s="5"/>
    </row>
    <row r="60" spans="1:13" hidden="1" x14ac:dyDescent="0.3">
      <c r="A60" s="246" t="s">
        <v>285</v>
      </c>
      <c r="B60" s="75" t="s">
        <v>176</v>
      </c>
      <c r="C60" s="3"/>
      <c r="D60" s="3"/>
      <c r="E60" s="5">
        <v>1</v>
      </c>
      <c r="F60" s="3"/>
      <c r="G60" s="3"/>
      <c r="H60" s="61"/>
      <c r="I60" s="5"/>
      <c r="J60" s="5"/>
      <c r="K60" s="5"/>
      <c r="L60" s="5"/>
      <c r="M60" s="5"/>
    </row>
    <row r="61" spans="1:13" ht="15" hidden="1" thickBot="1" x14ac:dyDescent="0.35">
      <c r="A61" s="247" t="s">
        <v>285</v>
      </c>
      <c r="B61" s="74" t="s">
        <v>191</v>
      </c>
      <c r="C61" s="3"/>
      <c r="D61" s="3"/>
      <c r="E61" s="5">
        <v>1</v>
      </c>
      <c r="F61" s="3"/>
      <c r="G61" s="3"/>
      <c r="H61" s="61"/>
      <c r="I61" s="5"/>
      <c r="J61" s="5"/>
      <c r="K61" s="5"/>
      <c r="L61" s="5"/>
      <c r="M61" s="5"/>
    </row>
    <row r="62" spans="1:13" ht="14.4" hidden="1" customHeight="1" x14ac:dyDescent="0.3">
      <c r="A62" s="258" t="s">
        <v>291</v>
      </c>
      <c r="B62" s="75" t="s">
        <v>171</v>
      </c>
      <c r="C62" s="23">
        <v>1</v>
      </c>
      <c r="D62" s="23"/>
      <c r="E62" s="10"/>
      <c r="F62" s="23"/>
      <c r="G62" s="23"/>
      <c r="H62" s="60"/>
      <c r="I62" s="10"/>
      <c r="J62" s="10"/>
      <c r="K62" s="10"/>
      <c r="L62" s="10"/>
      <c r="M62" s="10"/>
    </row>
    <row r="63" spans="1:13" ht="43.2" hidden="1" x14ac:dyDescent="0.3">
      <c r="A63" s="259" t="s">
        <v>291</v>
      </c>
      <c r="B63" s="257" t="s">
        <v>292</v>
      </c>
      <c r="C63" s="93">
        <v>1</v>
      </c>
      <c r="D63" s="93"/>
      <c r="E63" s="90"/>
      <c r="F63" s="93"/>
      <c r="G63" s="93"/>
      <c r="H63" s="95"/>
      <c r="I63" s="90"/>
      <c r="J63" s="90"/>
      <c r="K63" s="90"/>
      <c r="L63" s="90"/>
      <c r="M63" s="90"/>
    </row>
    <row r="64" spans="1:13" ht="43.2" x14ac:dyDescent="0.3">
      <c r="A64" s="259" t="s">
        <v>291</v>
      </c>
      <c r="B64" s="75" t="s">
        <v>226</v>
      </c>
      <c r="C64" s="23">
        <v>1</v>
      </c>
      <c r="D64" s="23"/>
      <c r="E64" s="10">
        <v>1</v>
      </c>
      <c r="F64" s="23"/>
      <c r="G64" s="23"/>
      <c r="H64" s="60"/>
      <c r="I64" s="10" t="s">
        <v>466</v>
      </c>
      <c r="J64" s="10">
        <v>2</v>
      </c>
      <c r="K64" s="10"/>
      <c r="L64" s="10"/>
      <c r="M64" s="10"/>
    </row>
    <row r="65" spans="1:13" ht="43.2" hidden="1" x14ac:dyDescent="0.3">
      <c r="A65" s="259" t="s">
        <v>291</v>
      </c>
      <c r="B65" s="75" t="s">
        <v>286</v>
      </c>
      <c r="C65" s="23">
        <v>1</v>
      </c>
      <c r="D65" s="23"/>
      <c r="E65" s="10">
        <v>1</v>
      </c>
      <c r="F65" s="23"/>
      <c r="G65" s="23"/>
      <c r="H65" s="60"/>
      <c r="I65" s="10"/>
      <c r="J65" s="10"/>
      <c r="K65" s="10"/>
      <c r="L65" s="10"/>
      <c r="M65" s="10"/>
    </row>
    <row r="66" spans="1:13" ht="43.2" x14ac:dyDescent="0.3">
      <c r="A66" s="259" t="s">
        <v>291</v>
      </c>
      <c r="B66" s="243" t="s">
        <v>166</v>
      </c>
      <c r="C66" s="16">
        <v>1</v>
      </c>
      <c r="D66" s="16"/>
      <c r="E66" s="19">
        <v>1</v>
      </c>
      <c r="F66" s="16"/>
      <c r="G66" s="16"/>
      <c r="H66" s="56"/>
      <c r="I66" s="19" t="s">
        <v>467</v>
      </c>
      <c r="J66" s="19">
        <v>2</v>
      </c>
      <c r="K66" s="19"/>
      <c r="L66" s="19"/>
      <c r="M66" s="19"/>
    </row>
    <row r="67" spans="1:13" ht="43.2" hidden="1" x14ac:dyDescent="0.3">
      <c r="A67" s="259" t="s">
        <v>291</v>
      </c>
      <c r="B67" s="243" t="s">
        <v>201</v>
      </c>
      <c r="C67" s="16"/>
      <c r="D67" s="16"/>
      <c r="E67" s="19">
        <v>1</v>
      </c>
      <c r="F67" s="16">
        <v>3.3</v>
      </c>
      <c r="G67" s="16">
        <v>1.59</v>
      </c>
      <c r="H67" s="56">
        <f>F67*G67</f>
        <v>5.2469999999999999</v>
      </c>
      <c r="I67" s="19"/>
      <c r="J67" s="19"/>
      <c r="K67" s="19"/>
      <c r="L67" s="19"/>
      <c r="M67" s="19"/>
    </row>
    <row r="68" spans="1:13" ht="43.2" hidden="1" x14ac:dyDescent="0.3">
      <c r="A68" s="259" t="s">
        <v>291</v>
      </c>
      <c r="B68" s="243" t="s">
        <v>176</v>
      </c>
      <c r="C68" s="16">
        <v>1</v>
      </c>
      <c r="D68" s="16"/>
      <c r="E68" s="19">
        <v>1</v>
      </c>
      <c r="F68" s="16"/>
      <c r="G68" s="16"/>
      <c r="H68" s="56"/>
      <c r="I68" s="19"/>
      <c r="J68" s="19"/>
      <c r="K68" s="19"/>
      <c r="L68" s="19"/>
      <c r="M68" s="19"/>
    </row>
    <row r="69" spans="1:13" ht="43.2" hidden="1" x14ac:dyDescent="0.3">
      <c r="A69" s="259" t="s">
        <v>291</v>
      </c>
      <c r="B69" s="75" t="s">
        <v>16</v>
      </c>
      <c r="C69" s="23">
        <v>1</v>
      </c>
      <c r="D69" s="23"/>
      <c r="E69" s="10">
        <v>1</v>
      </c>
      <c r="F69" s="23"/>
      <c r="G69" s="23"/>
      <c r="H69" s="60"/>
      <c r="I69" s="10"/>
      <c r="J69" s="10"/>
      <c r="K69" s="10"/>
      <c r="L69" s="10"/>
      <c r="M69" s="10"/>
    </row>
    <row r="70" spans="1:13" ht="43.2" hidden="1" x14ac:dyDescent="0.3">
      <c r="A70" s="259" t="s">
        <v>291</v>
      </c>
      <c r="B70" s="75" t="s">
        <v>293</v>
      </c>
      <c r="C70" s="23">
        <v>1</v>
      </c>
      <c r="D70" s="23"/>
      <c r="E70" s="10">
        <v>1</v>
      </c>
      <c r="F70" s="23"/>
      <c r="G70" s="23"/>
      <c r="H70" s="60"/>
      <c r="I70" s="10"/>
      <c r="J70" s="10"/>
      <c r="K70" s="10"/>
      <c r="L70" s="10"/>
      <c r="M70" s="10"/>
    </row>
    <row r="71" spans="1:13" ht="43.8" thickBot="1" x14ac:dyDescent="0.35">
      <c r="A71" s="259" t="s">
        <v>291</v>
      </c>
      <c r="B71" s="243" t="s">
        <v>58</v>
      </c>
      <c r="C71" s="3"/>
      <c r="D71" s="3"/>
      <c r="E71" s="5">
        <v>1</v>
      </c>
      <c r="F71" s="3"/>
      <c r="G71" s="3"/>
      <c r="H71" s="61"/>
      <c r="I71" s="102" t="s">
        <v>468</v>
      </c>
      <c r="J71" s="5">
        <v>1</v>
      </c>
      <c r="K71" s="5">
        <v>1</v>
      </c>
      <c r="L71" s="5"/>
      <c r="M71" s="5"/>
    </row>
    <row r="72" spans="1:13" ht="43.8" hidden="1" thickBot="1" x14ac:dyDescent="0.35">
      <c r="A72" s="259" t="s">
        <v>291</v>
      </c>
      <c r="B72" s="243" t="s">
        <v>167</v>
      </c>
      <c r="C72" s="3"/>
      <c r="D72" s="3"/>
      <c r="E72" s="5">
        <v>1</v>
      </c>
      <c r="F72" s="3">
        <v>4.55</v>
      </c>
      <c r="G72" s="3">
        <v>2.5</v>
      </c>
      <c r="H72" s="61">
        <f>F72*G72</f>
        <v>11.375</v>
      </c>
      <c r="I72" s="5"/>
      <c r="J72" s="5"/>
      <c r="K72" s="5"/>
      <c r="L72" s="5"/>
      <c r="M72" s="5"/>
    </row>
    <row r="73" spans="1:13" ht="43.8" hidden="1" thickBot="1" x14ac:dyDescent="0.35">
      <c r="A73" s="259" t="s">
        <v>291</v>
      </c>
      <c r="B73" s="75" t="s">
        <v>184</v>
      </c>
      <c r="C73" s="23">
        <v>1</v>
      </c>
      <c r="D73" s="23"/>
      <c r="E73" s="10">
        <v>1</v>
      </c>
      <c r="F73" s="23"/>
      <c r="G73" s="23"/>
      <c r="H73" s="60"/>
      <c r="I73" s="10"/>
      <c r="J73" s="10"/>
      <c r="K73" s="10"/>
      <c r="L73" s="10"/>
      <c r="M73" s="10"/>
    </row>
    <row r="74" spans="1:13" ht="43.8" hidden="1" thickBot="1" x14ac:dyDescent="0.35">
      <c r="A74" s="259" t="s">
        <v>291</v>
      </c>
      <c r="B74" s="75" t="s">
        <v>26</v>
      </c>
      <c r="C74" s="23">
        <v>1</v>
      </c>
      <c r="D74" s="23"/>
      <c r="E74" s="10">
        <v>1</v>
      </c>
      <c r="F74" s="23"/>
      <c r="G74" s="23"/>
      <c r="H74" s="60"/>
      <c r="I74" s="10"/>
      <c r="J74" s="10"/>
      <c r="K74" s="10"/>
      <c r="L74" s="10"/>
      <c r="M74" s="10"/>
    </row>
    <row r="75" spans="1:13" ht="43.8" hidden="1" thickBot="1" x14ac:dyDescent="0.35">
      <c r="A75" s="259" t="s">
        <v>291</v>
      </c>
      <c r="B75" s="75" t="s">
        <v>168</v>
      </c>
      <c r="C75" s="23">
        <v>1</v>
      </c>
      <c r="D75" s="23"/>
      <c r="E75" s="10">
        <v>1</v>
      </c>
      <c r="F75" s="23"/>
      <c r="G75" s="23"/>
      <c r="H75" s="60"/>
      <c r="I75" s="10"/>
      <c r="J75" s="10"/>
      <c r="K75" s="10"/>
      <c r="L75" s="10"/>
      <c r="M75" s="10"/>
    </row>
    <row r="76" spans="1:13" ht="43.8" hidden="1" thickBot="1" x14ac:dyDescent="0.35">
      <c r="A76" s="259" t="s">
        <v>291</v>
      </c>
      <c r="B76" s="75" t="s">
        <v>169</v>
      </c>
      <c r="C76" s="23">
        <v>1</v>
      </c>
      <c r="D76" s="23"/>
      <c r="E76" s="10">
        <v>1</v>
      </c>
      <c r="F76" s="23"/>
      <c r="G76" s="23"/>
      <c r="H76" s="60"/>
      <c r="I76" s="10"/>
      <c r="J76" s="10"/>
      <c r="K76" s="10"/>
      <c r="L76" s="10"/>
      <c r="M76" s="10"/>
    </row>
    <row r="77" spans="1:13" ht="43.8" hidden="1" thickBot="1" x14ac:dyDescent="0.35">
      <c r="A77" s="259" t="s">
        <v>291</v>
      </c>
      <c r="B77" s="75" t="s">
        <v>27</v>
      </c>
      <c r="C77" s="23">
        <v>1</v>
      </c>
      <c r="D77" s="23"/>
      <c r="E77" s="10">
        <v>1</v>
      </c>
      <c r="F77" s="23"/>
      <c r="G77" s="23"/>
      <c r="H77" s="60"/>
      <c r="I77" s="10"/>
      <c r="J77" s="10"/>
      <c r="K77" s="10"/>
      <c r="L77" s="10"/>
      <c r="M77" s="10"/>
    </row>
    <row r="78" spans="1:13" ht="43.8" hidden="1" thickBot="1" x14ac:dyDescent="0.35">
      <c r="A78" s="259" t="s">
        <v>291</v>
      </c>
      <c r="B78" s="74" t="s">
        <v>200</v>
      </c>
      <c r="C78" s="3">
        <v>1</v>
      </c>
      <c r="D78" s="3"/>
      <c r="E78" s="5">
        <v>1</v>
      </c>
      <c r="F78" s="3">
        <v>1.28</v>
      </c>
      <c r="G78" s="3">
        <v>1</v>
      </c>
      <c r="H78" s="61">
        <f>F78*G78</f>
        <v>1.28</v>
      </c>
      <c r="I78" s="5"/>
      <c r="J78" s="5"/>
      <c r="K78" s="5"/>
      <c r="L78" s="5"/>
      <c r="M78" s="5"/>
    </row>
    <row r="79" spans="1:13" ht="43.8" hidden="1" thickBot="1" x14ac:dyDescent="0.35">
      <c r="A79" s="259" t="s">
        <v>291</v>
      </c>
      <c r="B79" s="75" t="s">
        <v>365</v>
      </c>
      <c r="C79" s="3"/>
      <c r="D79" s="3">
        <v>2</v>
      </c>
      <c r="F79" s="3"/>
      <c r="G79" s="3"/>
      <c r="H79" s="61">
        <f>(3.5*2.17)+(1.88*2.17)</f>
        <v>11.674599999999998</v>
      </c>
    </row>
    <row r="80" spans="1:13" ht="43.8" hidden="1" thickBot="1" x14ac:dyDescent="0.35">
      <c r="A80" s="259" t="s">
        <v>291</v>
      </c>
      <c r="B80" s="75" t="s">
        <v>169</v>
      </c>
      <c r="C80" s="23">
        <v>1</v>
      </c>
      <c r="D80" s="23"/>
      <c r="E80" s="10">
        <v>1</v>
      </c>
      <c r="F80" s="23"/>
      <c r="G80" s="23"/>
      <c r="H80" s="60"/>
      <c r="I80" s="10"/>
      <c r="J80" s="10"/>
      <c r="K80" s="10"/>
      <c r="L80" s="10"/>
      <c r="M80" s="10"/>
    </row>
    <row r="81" spans="1:13" ht="43.8" hidden="1" thickBot="1" x14ac:dyDescent="0.35">
      <c r="A81" s="259" t="s">
        <v>291</v>
      </c>
      <c r="B81" s="75" t="s">
        <v>173</v>
      </c>
      <c r="C81" s="23">
        <v>1</v>
      </c>
      <c r="D81" s="23"/>
      <c r="E81" s="10">
        <v>1</v>
      </c>
      <c r="F81" s="23"/>
      <c r="G81" s="23"/>
      <c r="H81" s="60"/>
      <c r="I81" s="10"/>
      <c r="J81" s="10"/>
      <c r="K81" s="10"/>
      <c r="L81" s="10"/>
      <c r="M81" s="10"/>
    </row>
    <row r="82" spans="1:13" ht="43.8" hidden="1" thickBot="1" x14ac:dyDescent="0.35">
      <c r="A82" s="259" t="s">
        <v>291</v>
      </c>
      <c r="B82" s="75" t="s">
        <v>295</v>
      </c>
      <c r="C82" s="23"/>
      <c r="D82" s="23"/>
      <c r="E82" s="10"/>
      <c r="F82" s="23"/>
      <c r="G82" s="23"/>
      <c r="H82" s="60"/>
      <c r="I82" s="10"/>
      <c r="J82" s="10"/>
      <c r="K82" s="10"/>
      <c r="L82" s="10"/>
      <c r="M82" s="10"/>
    </row>
    <row r="83" spans="1:13" ht="43.8" hidden="1" thickBot="1" x14ac:dyDescent="0.35">
      <c r="A83" s="259" t="s">
        <v>291</v>
      </c>
      <c r="B83" s="74" t="s">
        <v>294</v>
      </c>
      <c r="C83" s="3">
        <v>1</v>
      </c>
      <c r="D83" s="3"/>
      <c r="E83" s="5">
        <v>1</v>
      </c>
      <c r="F83" s="3"/>
      <c r="G83" s="3"/>
      <c r="H83" s="61"/>
      <c r="I83" s="5"/>
      <c r="J83" s="5"/>
      <c r="K83" s="5"/>
      <c r="L83" s="5"/>
      <c r="M83" s="5"/>
    </row>
    <row r="84" spans="1:13" ht="43.8" hidden="1" thickBot="1" x14ac:dyDescent="0.35">
      <c r="A84" s="259" t="s">
        <v>291</v>
      </c>
      <c r="B84" s="75" t="s">
        <v>77</v>
      </c>
      <c r="C84" s="3"/>
      <c r="D84" s="3"/>
      <c r="E84" s="5">
        <v>1</v>
      </c>
      <c r="F84" s="3"/>
      <c r="G84" s="3"/>
      <c r="H84" s="61"/>
      <c r="I84" s="5"/>
      <c r="J84" s="5"/>
      <c r="K84" s="5"/>
      <c r="L84" s="5"/>
      <c r="M84" s="5"/>
    </row>
    <row r="85" spans="1:13" ht="43.8" hidden="1" thickBot="1" x14ac:dyDescent="0.35">
      <c r="A85" s="259" t="s">
        <v>291</v>
      </c>
      <c r="B85" s="75" t="s">
        <v>366</v>
      </c>
      <c r="C85" s="3"/>
      <c r="D85" s="3"/>
      <c r="E85" s="5">
        <v>1</v>
      </c>
      <c r="F85" s="3"/>
      <c r="G85" s="3"/>
      <c r="H85" s="61"/>
      <c r="I85" s="5"/>
      <c r="J85" s="5"/>
      <c r="K85" s="5"/>
      <c r="L85" s="5"/>
      <c r="M85" s="5"/>
    </row>
    <row r="86" spans="1:13" ht="43.8" hidden="1" thickBot="1" x14ac:dyDescent="0.35">
      <c r="A86" s="259" t="s">
        <v>291</v>
      </c>
      <c r="B86" s="75" t="s">
        <v>169</v>
      </c>
      <c r="C86" s="3"/>
      <c r="D86" s="3"/>
      <c r="E86" s="5">
        <v>1</v>
      </c>
      <c r="F86" s="3"/>
      <c r="G86" s="3"/>
      <c r="H86" s="61"/>
      <c r="I86" s="5"/>
      <c r="J86" s="5"/>
      <c r="K86" s="5"/>
      <c r="L86" s="5"/>
      <c r="M86" s="5"/>
    </row>
    <row r="87" spans="1:13" ht="43.8" hidden="1" thickBot="1" x14ac:dyDescent="0.35">
      <c r="A87" s="256" t="s">
        <v>291</v>
      </c>
      <c r="B87" s="75" t="s">
        <v>190</v>
      </c>
      <c r="C87" s="3"/>
      <c r="D87" s="3"/>
      <c r="E87" s="5">
        <v>1</v>
      </c>
      <c r="F87" s="3"/>
      <c r="G87" s="3"/>
      <c r="H87" s="61"/>
      <c r="I87" s="5"/>
      <c r="J87" s="5"/>
      <c r="K87" s="5"/>
      <c r="L87" s="5"/>
      <c r="M87" s="5"/>
    </row>
    <row r="88" spans="1:13" ht="43.2" x14ac:dyDescent="0.3">
      <c r="A88" s="258" t="s">
        <v>296</v>
      </c>
      <c r="B88" s="74" t="s">
        <v>167</v>
      </c>
      <c r="C88" s="3"/>
      <c r="D88" s="3"/>
      <c r="E88" s="5">
        <v>1</v>
      </c>
      <c r="F88" s="3">
        <v>4.54</v>
      </c>
      <c r="G88" s="3">
        <v>3.34</v>
      </c>
      <c r="H88" s="61">
        <f>F88*G88</f>
        <v>15.163599999999999</v>
      </c>
      <c r="I88" s="5" t="s">
        <v>453</v>
      </c>
      <c r="J88" s="5">
        <v>1</v>
      </c>
      <c r="K88" s="5"/>
      <c r="L88" s="5"/>
      <c r="M88" s="5"/>
    </row>
    <row r="89" spans="1:13" ht="43.2" hidden="1" x14ac:dyDescent="0.3">
      <c r="A89" s="260" t="s">
        <v>296</v>
      </c>
      <c r="B89" s="75" t="s">
        <v>184</v>
      </c>
      <c r="C89" s="23">
        <v>1</v>
      </c>
      <c r="D89" s="23"/>
      <c r="E89" s="10">
        <v>1</v>
      </c>
      <c r="F89" s="23"/>
      <c r="G89" s="23"/>
      <c r="H89" s="60"/>
      <c r="I89" s="10"/>
      <c r="J89" s="10"/>
      <c r="K89" s="10"/>
      <c r="L89" s="10"/>
      <c r="M89" s="10"/>
    </row>
    <row r="90" spans="1:13" ht="43.2" hidden="1" x14ac:dyDescent="0.3">
      <c r="A90" s="260" t="s">
        <v>296</v>
      </c>
      <c r="B90" s="75" t="s">
        <v>26</v>
      </c>
      <c r="C90" s="23">
        <v>1</v>
      </c>
      <c r="D90" s="23"/>
      <c r="E90" s="10">
        <v>1</v>
      </c>
      <c r="F90" s="23"/>
      <c r="G90" s="23"/>
      <c r="H90" s="60"/>
      <c r="I90" s="10"/>
      <c r="J90" s="10"/>
      <c r="K90" s="10"/>
      <c r="L90" s="10"/>
      <c r="M90" s="10"/>
    </row>
    <row r="91" spans="1:13" ht="43.2" hidden="1" x14ac:dyDescent="0.3">
      <c r="A91" s="260" t="s">
        <v>296</v>
      </c>
      <c r="B91" s="74" t="s">
        <v>367</v>
      </c>
      <c r="C91" s="3"/>
      <c r="D91" s="3">
        <v>5</v>
      </c>
      <c r="F91" s="3"/>
      <c r="G91" s="3"/>
      <c r="H91" s="61">
        <f>2*2.54*0.45+2*3.3*0.57+3.4*0.57</f>
        <v>7.9859999999999998</v>
      </c>
    </row>
    <row r="92" spans="1:13" ht="43.2" hidden="1" x14ac:dyDescent="0.3">
      <c r="A92" s="260" t="s">
        <v>296</v>
      </c>
      <c r="B92" s="75" t="s">
        <v>77</v>
      </c>
      <c r="C92" s="3"/>
      <c r="D92" s="3"/>
      <c r="E92" s="5">
        <v>1</v>
      </c>
      <c r="F92" s="3"/>
      <c r="G92" s="3"/>
      <c r="H92" s="61"/>
      <c r="I92" s="5"/>
      <c r="J92" s="5"/>
      <c r="K92" s="5"/>
      <c r="L92" s="5"/>
      <c r="M92" s="5"/>
    </row>
    <row r="93" spans="1:13" ht="43.2" hidden="1" x14ac:dyDescent="0.3">
      <c r="A93" s="260" t="s">
        <v>296</v>
      </c>
      <c r="B93" s="75" t="s">
        <v>366</v>
      </c>
      <c r="C93" s="3"/>
      <c r="D93" s="3"/>
      <c r="E93" s="5">
        <v>1</v>
      </c>
      <c r="F93" s="3"/>
      <c r="G93" s="3"/>
      <c r="H93" s="61"/>
      <c r="I93" s="5"/>
      <c r="J93" s="5"/>
      <c r="K93" s="5"/>
      <c r="L93" s="5"/>
      <c r="M93" s="5"/>
    </row>
    <row r="94" spans="1:13" ht="43.2" hidden="1" x14ac:dyDescent="0.3">
      <c r="A94" s="260" t="s">
        <v>296</v>
      </c>
      <c r="B94" s="75" t="s">
        <v>169</v>
      </c>
      <c r="C94" s="3"/>
      <c r="D94" s="3"/>
      <c r="E94" s="5">
        <v>1</v>
      </c>
      <c r="F94" s="3"/>
      <c r="G94" s="3"/>
      <c r="H94" s="61"/>
      <c r="I94" s="5"/>
      <c r="J94" s="5"/>
      <c r="K94" s="5"/>
      <c r="L94" s="5"/>
      <c r="M94" s="5"/>
    </row>
    <row r="95" spans="1:13" ht="43.2" hidden="1" x14ac:dyDescent="0.3">
      <c r="A95" s="260" t="s">
        <v>296</v>
      </c>
      <c r="B95" s="75" t="s">
        <v>190</v>
      </c>
      <c r="C95" s="3"/>
      <c r="D95" s="3"/>
      <c r="E95" s="5">
        <v>1</v>
      </c>
      <c r="F95" s="3"/>
      <c r="G95" s="3"/>
      <c r="H95" s="61"/>
      <c r="I95" s="5"/>
      <c r="J95" s="5"/>
      <c r="K95" s="5"/>
      <c r="L95" s="5"/>
      <c r="M95" s="5"/>
    </row>
    <row r="96" spans="1:13" ht="43.2" hidden="1" x14ac:dyDescent="0.3">
      <c r="A96" s="260" t="s">
        <v>296</v>
      </c>
      <c r="B96" s="74" t="s">
        <v>200</v>
      </c>
      <c r="C96" s="3">
        <v>1</v>
      </c>
      <c r="D96" s="3"/>
      <c r="E96" s="5">
        <v>1</v>
      </c>
      <c r="F96" s="3"/>
      <c r="G96" s="3"/>
      <c r="H96" s="61"/>
      <c r="I96" s="5"/>
      <c r="J96" s="5"/>
      <c r="K96" s="5"/>
      <c r="L96" s="5"/>
      <c r="M96" s="5"/>
    </row>
    <row r="97" spans="1:13" ht="43.2" hidden="1" x14ac:dyDescent="0.3">
      <c r="A97" s="260" t="s">
        <v>296</v>
      </c>
      <c r="B97" s="75" t="s">
        <v>168</v>
      </c>
      <c r="C97" s="23">
        <v>1</v>
      </c>
      <c r="D97" s="23"/>
      <c r="E97" s="10">
        <v>1</v>
      </c>
      <c r="F97" s="23"/>
      <c r="G97" s="23"/>
      <c r="H97" s="60"/>
      <c r="I97" s="10"/>
      <c r="J97" s="10"/>
      <c r="K97" s="10"/>
      <c r="L97" s="10"/>
      <c r="M97" s="10"/>
    </row>
    <row r="98" spans="1:13" ht="43.2" hidden="1" x14ac:dyDescent="0.3">
      <c r="A98" s="260" t="s">
        <v>296</v>
      </c>
      <c r="B98" s="75" t="s">
        <v>169</v>
      </c>
      <c r="C98" s="23">
        <v>1</v>
      </c>
      <c r="D98" s="23"/>
      <c r="E98" s="10">
        <v>1</v>
      </c>
      <c r="F98" s="23"/>
      <c r="G98" s="23"/>
      <c r="H98" s="60"/>
      <c r="I98" s="10"/>
      <c r="J98" s="10"/>
      <c r="K98" s="10"/>
      <c r="L98" s="10"/>
      <c r="M98" s="10"/>
    </row>
    <row r="99" spans="1:13" ht="43.2" hidden="1" x14ac:dyDescent="0.3">
      <c r="A99" s="260" t="s">
        <v>296</v>
      </c>
      <c r="B99" s="75" t="s">
        <v>27</v>
      </c>
      <c r="C99" s="23">
        <v>1</v>
      </c>
      <c r="D99" s="23"/>
      <c r="E99" s="10">
        <v>1</v>
      </c>
      <c r="F99" s="23"/>
      <c r="G99" s="23"/>
      <c r="H99" s="60"/>
      <c r="I99" s="10"/>
      <c r="J99" s="10"/>
      <c r="K99" s="10"/>
      <c r="L99" s="10"/>
      <c r="M99" s="10"/>
    </row>
    <row r="100" spans="1:13" ht="43.2" hidden="1" x14ac:dyDescent="0.3">
      <c r="A100" s="260" t="s">
        <v>296</v>
      </c>
      <c r="B100" s="74" t="s">
        <v>200</v>
      </c>
      <c r="C100" s="3">
        <v>1</v>
      </c>
      <c r="D100" s="3"/>
      <c r="E100" s="5">
        <v>1</v>
      </c>
      <c r="F100" s="3"/>
      <c r="G100" s="3"/>
      <c r="H100" s="61"/>
      <c r="I100" s="5"/>
      <c r="J100" s="5"/>
      <c r="K100" s="5"/>
      <c r="L100" s="5"/>
      <c r="M100" s="5"/>
    </row>
    <row r="101" spans="1:13" ht="43.2" hidden="1" x14ac:dyDescent="0.3">
      <c r="A101" s="260" t="s">
        <v>296</v>
      </c>
      <c r="B101" s="74" t="s">
        <v>365</v>
      </c>
      <c r="C101" s="3"/>
      <c r="D101" s="3"/>
      <c r="E101" s="5"/>
      <c r="F101" s="3"/>
      <c r="G101" s="3"/>
      <c r="H101" s="61">
        <f>(2.31*2.53)+(3.21*2.53)</f>
        <v>13.965599999999998</v>
      </c>
      <c r="I101" s="5"/>
      <c r="J101" s="5"/>
      <c r="K101" s="5"/>
      <c r="L101" s="5"/>
      <c r="M101" s="5"/>
    </row>
    <row r="102" spans="1:13" ht="43.2" hidden="1" x14ac:dyDescent="0.3">
      <c r="A102" s="260" t="s">
        <v>296</v>
      </c>
      <c r="B102" s="75" t="s">
        <v>169</v>
      </c>
      <c r="C102" s="23">
        <v>1</v>
      </c>
      <c r="D102" s="23"/>
      <c r="E102" s="10">
        <v>1</v>
      </c>
      <c r="F102" s="23"/>
      <c r="G102" s="23"/>
      <c r="H102" s="60"/>
      <c r="I102" s="10"/>
      <c r="J102" s="10"/>
      <c r="K102" s="10"/>
      <c r="L102" s="10"/>
      <c r="M102" s="10"/>
    </row>
    <row r="103" spans="1:13" ht="43.2" hidden="1" x14ac:dyDescent="0.3">
      <c r="A103" s="260" t="s">
        <v>296</v>
      </c>
      <c r="B103" s="75" t="s">
        <v>173</v>
      </c>
      <c r="C103" s="23">
        <v>1</v>
      </c>
      <c r="D103" s="23"/>
      <c r="E103" s="10">
        <v>1</v>
      </c>
      <c r="F103" s="23"/>
      <c r="G103" s="23"/>
      <c r="H103" s="60"/>
      <c r="I103" s="10"/>
      <c r="J103" s="10"/>
      <c r="K103" s="10"/>
      <c r="L103" s="10"/>
      <c r="M103" s="10"/>
    </row>
    <row r="104" spans="1:13" ht="43.2" hidden="1" x14ac:dyDescent="0.3">
      <c r="A104" s="260" t="s">
        <v>296</v>
      </c>
      <c r="B104" s="243" t="s">
        <v>369</v>
      </c>
      <c r="C104" s="3"/>
      <c r="D104" s="3"/>
      <c r="E104" s="5">
        <v>2</v>
      </c>
      <c r="F104" s="3"/>
      <c r="G104" s="3"/>
      <c r="H104" s="61">
        <f>2*2.3*0.98</f>
        <v>4.508</v>
      </c>
      <c r="I104" s="5"/>
      <c r="J104" s="5"/>
      <c r="K104" s="5"/>
      <c r="L104" s="5"/>
      <c r="M104" s="5"/>
    </row>
    <row r="105" spans="1:13" ht="43.2" hidden="1" x14ac:dyDescent="0.3">
      <c r="A105" s="260" t="s">
        <v>296</v>
      </c>
      <c r="B105" s="243" t="s">
        <v>220</v>
      </c>
      <c r="C105" s="16"/>
      <c r="D105" s="16"/>
      <c r="E105" s="19">
        <v>1</v>
      </c>
      <c r="F105" s="16"/>
      <c r="G105" s="16"/>
      <c r="H105" s="56"/>
      <c r="I105" s="19"/>
      <c r="J105" s="19"/>
      <c r="K105" s="19"/>
      <c r="L105" s="19"/>
      <c r="M105" s="19"/>
    </row>
    <row r="106" spans="1:13" ht="43.2" hidden="1" x14ac:dyDescent="0.3">
      <c r="A106" s="260" t="s">
        <v>296</v>
      </c>
      <c r="B106" s="74" t="s">
        <v>58</v>
      </c>
      <c r="C106" s="23">
        <v>1</v>
      </c>
      <c r="D106" s="23"/>
      <c r="E106" s="10">
        <v>1</v>
      </c>
      <c r="F106" s="23"/>
      <c r="G106" s="23"/>
      <c r="H106" s="60"/>
      <c r="I106" s="10"/>
      <c r="J106" s="10"/>
      <c r="K106" s="10"/>
      <c r="L106" s="10"/>
      <c r="M106" s="10"/>
    </row>
    <row r="107" spans="1:13" ht="43.2" hidden="1" x14ac:dyDescent="0.3">
      <c r="A107" s="260" t="s">
        <v>296</v>
      </c>
      <c r="B107" s="74" t="s">
        <v>368</v>
      </c>
      <c r="C107" s="3"/>
      <c r="D107" s="3">
        <v>2</v>
      </c>
      <c r="F107" s="3"/>
      <c r="G107" s="3"/>
      <c r="H107" s="61">
        <f>(2.34*0.45)+(3.03*0.57)</f>
        <v>2.7800999999999996</v>
      </c>
    </row>
    <row r="108" spans="1:13" ht="43.2" hidden="1" x14ac:dyDescent="0.3">
      <c r="A108" s="260" t="s">
        <v>296</v>
      </c>
      <c r="B108" s="96" t="s">
        <v>15</v>
      </c>
      <c r="C108" s="88"/>
      <c r="D108" s="88"/>
      <c r="E108" s="91"/>
      <c r="F108" s="88"/>
      <c r="G108" s="88"/>
      <c r="H108" s="94"/>
      <c r="I108" s="91"/>
      <c r="J108" s="91"/>
      <c r="K108" s="91"/>
      <c r="L108" s="91"/>
      <c r="M108" s="91"/>
    </row>
    <row r="109" spans="1:13" ht="43.2" hidden="1" x14ac:dyDescent="0.3">
      <c r="A109" s="260" t="s">
        <v>296</v>
      </c>
      <c r="B109" s="75" t="s">
        <v>237</v>
      </c>
      <c r="C109" s="23">
        <v>1</v>
      </c>
      <c r="D109" s="23"/>
      <c r="E109" s="10">
        <v>1</v>
      </c>
      <c r="F109" s="23"/>
      <c r="G109" s="23"/>
      <c r="H109" s="60"/>
      <c r="I109" s="10"/>
      <c r="J109" s="10"/>
      <c r="K109" s="10"/>
      <c r="L109" s="10"/>
      <c r="M109" s="10"/>
    </row>
    <row r="110" spans="1:13" ht="43.2" hidden="1" x14ac:dyDescent="0.3">
      <c r="A110" s="260" t="s">
        <v>296</v>
      </c>
      <c r="B110" s="75" t="s">
        <v>286</v>
      </c>
      <c r="C110" s="23">
        <v>1</v>
      </c>
      <c r="D110" s="23"/>
      <c r="E110" s="10">
        <v>1</v>
      </c>
      <c r="F110" s="23"/>
      <c r="G110" s="23"/>
      <c r="H110" s="60"/>
      <c r="I110" s="10"/>
      <c r="J110" s="10"/>
      <c r="K110" s="10"/>
      <c r="L110" s="10"/>
      <c r="M110" s="10"/>
    </row>
    <row r="111" spans="1:13" ht="43.2" hidden="1" x14ac:dyDescent="0.3">
      <c r="A111" s="260" t="s">
        <v>296</v>
      </c>
      <c r="B111" s="243" t="s">
        <v>166</v>
      </c>
      <c r="C111" s="16">
        <v>1</v>
      </c>
      <c r="D111" s="16"/>
      <c r="E111" s="19">
        <v>1</v>
      </c>
      <c r="F111" s="16"/>
      <c r="G111" s="16"/>
      <c r="H111" s="56"/>
      <c r="I111" s="19"/>
      <c r="J111" s="19"/>
      <c r="K111" s="19"/>
      <c r="L111" s="19"/>
      <c r="M111" s="19"/>
    </row>
    <row r="112" spans="1:13" ht="43.2" hidden="1" x14ac:dyDescent="0.3">
      <c r="A112" s="260" t="s">
        <v>296</v>
      </c>
      <c r="B112" s="243" t="s">
        <v>176</v>
      </c>
      <c r="C112" s="16">
        <v>1</v>
      </c>
      <c r="D112" s="16"/>
      <c r="E112" s="19">
        <v>1</v>
      </c>
      <c r="F112" s="16"/>
      <c r="G112" s="16"/>
      <c r="H112" s="56"/>
      <c r="I112" s="19"/>
      <c r="J112" s="19"/>
      <c r="K112" s="19"/>
      <c r="L112" s="19"/>
      <c r="M112" s="19"/>
    </row>
    <row r="113" spans="1:13" ht="43.2" x14ac:dyDescent="0.3">
      <c r="A113" s="260" t="s">
        <v>296</v>
      </c>
      <c r="B113" s="75" t="s">
        <v>166</v>
      </c>
      <c r="C113" s="23">
        <v>1</v>
      </c>
      <c r="D113" s="23"/>
      <c r="E113" s="10">
        <v>1</v>
      </c>
      <c r="F113" s="23"/>
      <c r="G113" s="23"/>
      <c r="H113" s="60"/>
      <c r="I113" s="10" t="s">
        <v>466</v>
      </c>
      <c r="J113" s="10">
        <v>2</v>
      </c>
      <c r="K113" s="10"/>
      <c r="L113" s="10"/>
      <c r="M113" s="10"/>
    </row>
    <row r="114" spans="1:13" ht="43.2" hidden="1" x14ac:dyDescent="0.3">
      <c r="A114" s="260" t="s">
        <v>296</v>
      </c>
      <c r="B114" s="75" t="s">
        <v>294</v>
      </c>
      <c r="C114" s="23">
        <v>1</v>
      </c>
      <c r="D114" s="23"/>
      <c r="E114" s="10">
        <v>1</v>
      </c>
      <c r="F114" s="23"/>
      <c r="G114" s="23"/>
      <c r="H114" s="60"/>
      <c r="I114" s="10"/>
      <c r="J114" s="10"/>
      <c r="K114" s="10"/>
      <c r="L114" s="10"/>
      <c r="M114" s="10"/>
    </row>
    <row r="115" spans="1:13" ht="43.2" hidden="1" x14ac:dyDescent="0.3">
      <c r="A115" s="260" t="s">
        <v>296</v>
      </c>
      <c r="B115" s="243" t="s">
        <v>220</v>
      </c>
      <c r="C115" s="16"/>
      <c r="D115" s="16"/>
      <c r="E115" s="19">
        <v>1</v>
      </c>
      <c r="F115" s="16"/>
      <c r="G115" s="16"/>
      <c r="H115" s="56"/>
      <c r="I115" s="19"/>
      <c r="J115" s="19"/>
      <c r="K115" s="19"/>
      <c r="L115" s="19"/>
      <c r="M115" s="19"/>
    </row>
    <row r="116" spans="1:13" ht="43.8" thickBot="1" x14ac:dyDescent="0.35">
      <c r="A116" s="261" t="s">
        <v>296</v>
      </c>
      <c r="B116" s="243" t="s">
        <v>165</v>
      </c>
      <c r="C116" s="16">
        <v>1</v>
      </c>
      <c r="D116" s="16"/>
      <c r="E116" s="19">
        <v>1</v>
      </c>
      <c r="F116" s="16"/>
      <c r="G116" s="16"/>
      <c r="H116" s="56"/>
      <c r="I116" s="19" t="s">
        <v>469</v>
      </c>
      <c r="J116" s="19">
        <v>1</v>
      </c>
      <c r="K116" s="19"/>
      <c r="L116" s="19"/>
      <c r="M116" s="19"/>
    </row>
    <row r="117" spans="1:13" hidden="1" x14ac:dyDescent="0.3">
      <c r="A117" s="224" t="s">
        <v>319</v>
      </c>
      <c r="B117" s="224"/>
      <c r="C117" s="223">
        <f>SUM(C3:C116)</f>
        <v>43</v>
      </c>
      <c r="D117" s="223">
        <f>SUM(D3:D116)</f>
        <v>14</v>
      </c>
      <c r="E117" s="226">
        <f>SUM(E3:E116)</f>
        <v>95</v>
      </c>
      <c r="F117" s="223"/>
      <c r="G117" s="223"/>
      <c r="H117" s="232">
        <f>SUM(H3:H116)</f>
        <v>123.44449999999999</v>
      </c>
      <c r="I117" s="226"/>
      <c r="J117" s="226"/>
      <c r="K117" s="226"/>
      <c r="L117" s="226"/>
      <c r="M117" s="226"/>
    </row>
    <row r="118" spans="1:13" hidden="1" x14ac:dyDescent="0.3">
      <c r="C118">
        <f>C117+D117+E117</f>
        <v>152</v>
      </c>
    </row>
    <row r="121" spans="1:13" ht="147" x14ac:dyDescent="0.3">
      <c r="A121" s="330" t="s">
        <v>476</v>
      </c>
    </row>
    <row r="122" spans="1:13" ht="63" x14ac:dyDescent="0.4">
      <c r="A122" s="328" t="s">
        <v>473</v>
      </c>
    </row>
    <row r="123" spans="1:13" x14ac:dyDescent="0.3">
      <c r="C123" s="2"/>
      <c r="D123" s="2"/>
    </row>
    <row r="124" spans="1:13" x14ac:dyDescent="0.3">
      <c r="C124" s="2"/>
      <c r="D124" s="2"/>
    </row>
    <row r="127" spans="1:13" x14ac:dyDescent="0.3">
      <c r="B127" s="331"/>
      <c r="C127" s="332"/>
      <c r="D127" s="302"/>
    </row>
    <row r="128" spans="1:13" x14ac:dyDescent="0.3">
      <c r="B128" s="331"/>
      <c r="C128" s="332"/>
      <c r="D128" s="302"/>
    </row>
    <row r="129" spans="2:4" x14ac:dyDescent="0.3">
      <c r="B129" s="331"/>
      <c r="C129" s="332"/>
      <c r="D129" s="302"/>
    </row>
  </sheetData>
  <autoFilter ref="A2:M118" xr:uid="{E2F373B9-0CD1-4D36-B073-E347C1CC00DD}">
    <filterColumn colId="8">
      <customFilters>
        <customFilter operator="notEqual" val=" "/>
      </customFilters>
    </filterColumn>
  </autoFilter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8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Jezdnia L</vt:lpstr>
      <vt:lpstr>Jezdnia P</vt:lpstr>
      <vt:lpstr>Parkingi przy PPO</vt:lpstr>
      <vt:lpstr>w. Rudno</vt:lpstr>
      <vt:lpstr>w. Jeleń</vt:lpstr>
      <vt:lpstr>w. Chrzanów</vt:lpstr>
      <vt:lpstr>w. Balin</vt:lpstr>
      <vt:lpstr>w. Byczyna</vt:lpstr>
      <vt:lpstr>w. Brzęczkowice</vt:lpstr>
      <vt:lpstr>w. Mysłowice</vt:lpstr>
      <vt:lpstr>'Jezdnia L'!Obszar_wydruku</vt:lpstr>
      <vt:lpstr>'Jezdnia P'!Obszar_wydruku</vt:lpstr>
      <vt:lpstr>'Parkingi przy PPO'!Obszar_wydruku</vt:lpstr>
      <vt:lpstr>'w. Balin'!Obszar_wydruku</vt:lpstr>
      <vt:lpstr>'w. Brzęczkowice'!Obszar_wydruku</vt:lpstr>
      <vt:lpstr>'w. Byczyna'!Obszar_wydruku</vt:lpstr>
      <vt:lpstr>'w. Chrzanów'!Obszar_wydruku</vt:lpstr>
      <vt:lpstr>'w. Jeleń'!Obszar_wydruku</vt:lpstr>
      <vt:lpstr>'w. Mysłowice'!Obszar_wydruku</vt:lpstr>
      <vt:lpstr>'w. Rudno'!Obszar_wydruku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Głąbek</dc:creator>
  <cp:lastModifiedBy>Marianna Głąbek</cp:lastModifiedBy>
  <cp:lastPrinted>2026-08-25T09:00:12Z</cp:lastPrinted>
  <dcterms:created xsi:type="dcterms:W3CDTF">2018-01-02T08:15:02Z</dcterms:created>
  <dcterms:modified xsi:type="dcterms:W3CDTF">2026-09-20T09:27:15Z</dcterms:modified>
</cp:coreProperties>
</file>